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esktop\Sportshall 26-10-2025\"/>
    </mc:Choice>
  </mc:AlternateContent>
  <xr:revisionPtr revIDLastSave="0" documentId="13_ncr:1_{CD1FF581-969D-4D9B-8C0D-C02B0870F44C}" xr6:coauthVersionLast="47" xr6:coauthVersionMax="47" xr10:uidLastSave="{00000000-0000-0000-0000-000000000000}"/>
  <bookViews>
    <workbookView xWindow="-108" yWindow="-108" windowWidth="23256" windowHeight="12456" tabRatio="902" firstSheet="14" activeTab="14" xr2:uid="{DB3738B7-BD00-4B87-8A0B-05E52ACB1731}"/>
  </bookViews>
  <sheets>
    <sheet name="Club" sheetId="1" state="hidden" r:id="rId1"/>
    <sheet name="Athlete" sheetId="2" state="hidden" r:id="rId2"/>
    <sheet name="Event" sheetId="3" state="hidden" r:id="rId3"/>
    <sheet name="2LAP" sheetId="4" state="hidden" r:id="rId4"/>
    <sheet name="4LAP" sheetId="12" state="hidden" r:id="rId5"/>
    <sheet name="6LAP" sheetId="13" state="hidden" r:id="rId6"/>
    <sheet name="TJ" sheetId="19" state="hidden" r:id="rId7"/>
    <sheet name="SB" sheetId="18" state="hidden" r:id="rId8"/>
    <sheet name="LJ" sheetId="17" state="hidden" r:id="rId9"/>
    <sheet name="SHOT" sheetId="16" state="hidden" r:id="rId10"/>
    <sheet name="VJ" sheetId="5" state="hidden" r:id="rId11"/>
    <sheet name="PAAR" sheetId="6" state="hidden" r:id="rId12"/>
    <sheet name="4X2LAP" sheetId="14" state="hidden" r:id="rId13"/>
    <sheet name="OBSTACLE" sheetId="15" state="hidden" r:id="rId14"/>
    <sheet name="Club Results" sheetId="7" r:id="rId15"/>
    <sheet name="Athlete Scores" sheetId="10" r:id="rId16"/>
    <sheet name="Athlete Results" sheetId="8" r:id="rId17"/>
    <sheet name="Fees" sheetId="11" state="hidden" r:id="rId18"/>
  </sheets>
  <definedNames>
    <definedName name="_xlnm._FilterDatabase" localSheetId="1" hidden="1">Athlete!$A$1:$D$1</definedName>
    <definedName name="_xlnm._FilterDatabase" localSheetId="16" hidden="1">'Athlete Results'!$A$1:$K$26</definedName>
    <definedName name="_xlnm._FilterDatabase" localSheetId="15" hidden="1">'Athlete Scores'!$A$1:$K$3</definedName>
    <definedName name="_xlnm._FilterDatabase" localSheetId="0" hidden="1">Club!$A$1:$A$25</definedName>
    <definedName name="_xlnm._FilterDatabase" localSheetId="14" hidden="1">'Club Results'!$A$1:$K$9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C3" i="11" s="1"/>
  <c r="B4" i="11"/>
  <c r="C4" i="11" s="1"/>
  <c r="B5" i="11"/>
  <c r="C5" i="11" s="1"/>
  <c r="B6" i="11"/>
  <c r="C6" i="11" s="1"/>
  <c r="B7" i="11"/>
  <c r="C7" i="11" s="1"/>
  <c r="B8" i="11"/>
  <c r="C8" i="11" s="1"/>
  <c r="B9" i="11"/>
  <c r="C9" i="11" s="1"/>
  <c r="B2" i="11"/>
  <c r="C2" i="11" s="1"/>
  <c r="C4" i="14"/>
  <c r="E4" i="14"/>
  <c r="F4" i="14" s="1"/>
  <c r="C4" i="6"/>
  <c r="E4" i="6"/>
  <c r="F4" i="6" s="1"/>
  <c r="C5" i="6"/>
  <c r="E5" i="6"/>
  <c r="F5" i="6" s="1"/>
  <c r="D4" i="12"/>
  <c r="E4" i="12" s="1"/>
  <c r="F4" i="12"/>
  <c r="D5" i="12"/>
  <c r="E5" i="12" s="1"/>
  <c r="F5" i="12"/>
  <c r="D6" i="12"/>
  <c r="E6" i="12"/>
  <c r="F6" i="12"/>
  <c r="D7" i="12"/>
  <c r="E7" i="12"/>
  <c r="F7" i="12"/>
  <c r="D8" i="12"/>
  <c r="E8" i="12"/>
  <c r="F8" i="12"/>
  <c r="D9" i="12"/>
  <c r="E9" i="12" s="1"/>
  <c r="F9" i="12"/>
  <c r="D10" i="12"/>
  <c r="E10" i="12"/>
  <c r="F10" i="12"/>
  <c r="D4" i="4"/>
  <c r="E4" i="4" s="1"/>
  <c r="F4" i="4"/>
  <c r="D5" i="4"/>
  <c r="E5" i="4" s="1"/>
  <c r="F5" i="4"/>
  <c r="D6" i="4"/>
  <c r="E6" i="4" s="1"/>
  <c r="F6" i="4"/>
  <c r="D7" i="4"/>
  <c r="E7" i="4" s="1"/>
  <c r="F7" i="4"/>
  <c r="D8" i="4"/>
  <c r="E8" i="4" s="1"/>
  <c r="F8" i="4"/>
  <c r="D9" i="4"/>
  <c r="E9" i="4" s="1"/>
  <c r="F9" i="4"/>
  <c r="D10" i="4"/>
  <c r="E10" i="4" s="1"/>
  <c r="F10" i="4"/>
  <c r="D11" i="4"/>
  <c r="E11" i="4" s="1"/>
  <c r="F11" i="4"/>
  <c r="D12" i="4"/>
  <c r="E12" i="4" s="1"/>
  <c r="F12" i="4"/>
  <c r="D13" i="4"/>
  <c r="E13" i="4" s="1"/>
  <c r="F13" i="4"/>
  <c r="D14" i="4"/>
  <c r="E14" i="4" s="1"/>
  <c r="F14" i="4"/>
  <c r="D15" i="4"/>
  <c r="E15" i="4" s="1"/>
  <c r="F15" i="4"/>
  <c r="F2" i="18"/>
  <c r="D4" i="18"/>
  <c r="E4" i="18" s="1"/>
  <c r="F4" i="18"/>
  <c r="D5" i="18"/>
  <c r="E5" i="18" s="1"/>
  <c r="F5" i="18"/>
  <c r="D6" i="18"/>
  <c r="E6" i="18" s="1"/>
  <c r="F6" i="18"/>
  <c r="D7" i="18"/>
  <c r="E7" i="18" s="1"/>
  <c r="F7" i="18"/>
  <c r="D8" i="18"/>
  <c r="E8" i="18" s="1"/>
  <c r="F8" i="18"/>
  <c r="D9" i="18"/>
  <c r="E9" i="18" s="1"/>
  <c r="F9" i="18"/>
  <c r="D10" i="18"/>
  <c r="E10" i="18" s="1"/>
  <c r="F10" i="18"/>
  <c r="D11" i="18"/>
  <c r="E11" i="18" s="1"/>
  <c r="F11" i="18"/>
  <c r="D12" i="18"/>
  <c r="E12" i="18" s="1"/>
  <c r="F12" i="18"/>
  <c r="D13" i="18"/>
  <c r="E13" i="18" s="1"/>
  <c r="F13" i="18"/>
  <c r="D14" i="18"/>
  <c r="E14" i="18" s="1"/>
  <c r="F14" i="18"/>
  <c r="F8" i="17"/>
  <c r="F9" i="17"/>
  <c r="F10" i="17"/>
  <c r="F11" i="17"/>
  <c r="F12" i="17"/>
  <c r="F13" i="17"/>
  <c r="F14" i="17"/>
  <c r="D14" i="17"/>
  <c r="E14" i="17" s="1"/>
  <c r="D4" i="16"/>
  <c r="E4" i="16" s="1"/>
  <c r="F4" i="16"/>
  <c r="D5" i="16"/>
  <c r="E5" i="16" s="1"/>
  <c r="F5" i="16"/>
  <c r="D6" i="16"/>
  <c r="E6" i="16" s="1"/>
  <c r="F6" i="16"/>
  <c r="D7" i="16"/>
  <c r="E7" i="16" s="1"/>
  <c r="F7" i="16"/>
  <c r="D8" i="16"/>
  <c r="E8" i="16" s="1"/>
  <c r="F8" i="16"/>
  <c r="D9" i="16"/>
  <c r="E9" i="16" s="1"/>
  <c r="F9" i="16"/>
  <c r="D10" i="16"/>
  <c r="E10" i="16" s="1"/>
  <c r="F10" i="16"/>
  <c r="D4" i="17"/>
  <c r="E4" i="17" s="1"/>
  <c r="F4" i="17"/>
  <c r="D5" i="17"/>
  <c r="E5" i="17" s="1"/>
  <c r="F5" i="17"/>
  <c r="D6" i="17"/>
  <c r="E6" i="17" s="1"/>
  <c r="F6" i="17"/>
  <c r="D7" i="17"/>
  <c r="E7" i="17" s="1"/>
  <c r="F7" i="17"/>
  <c r="D8" i="17"/>
  <c r="E8" i="17" s="1"/>
  <c r="D9" i="17"/>
  <c r="E9" i="17" s="1"/>
  <c r="D10" i="17"/>
  <c r="E10" i="17" s="1"/>
  <c r="D11" i="17"/>
  <c r="E11" i="17" s="1"/>
  <c r="D12" i="17"/>
  <c r="E12" i="17" s="1"/>
  <c r="D13" i="17"/>
  <c r="E13" i="17" s="1"/>
  <c r="D4" i="5"/>
  <c r="E4" i="5" s="1"/>
  <c r="F4" i="5"/>
  <c r="D5" i="5"/>
  <c r="E5" i="5" s="1"/>
  <c r="F5" i="5"/>
  <c r="D6" i="5"/>
  <c r="E6" i="5" s="1"/>
  <c r="F6" i="5"/>
  <c r="D7" i="5"/>
  <c r="E7" i="5" s="1"/>
  <c r="F7" i="5"/>
  <c r="D8" i="5"/>
  <c r="E8" i="5" s="1"/>
  <c r="F8" i="5"/>
  <c r="D9" i="5"/>
  <c r="E9" i="5" s="1"/>
  <c r="F9" i="5"/>
  <c r="D10" i="5"/>
  <c r="E10" i="5" s="1"/>
  <c r="F10" i="5"/>
  <c r="E3" i="15" l="1"/>
  <c r="E2" i="15"/>
  <c r="E3" i="14"/>
  <c r="F3" i="14" s="1"/>
  <c r="E2" i="14"/>
  <c r="F2" i="14" s="1"/>
  <c r="C3" i="14"/>
  <c r="C2" i="14"/>
  <c r="E3" i="6" l="1"/>
  <c r="F3" i="6" s="1"/>
  <c r="E2" i="6"/>
  <c r="F2" i="6" s="1"/>
  <c r="C3" i="6"/>
  <c r="C2" i="6"/>
  <c r="F3" i="15"/>
  <c r="F2" i="15"/>
  <c r="C3" i="15"/>
  <c r="C2" i="15"/>
  <c r="D3" i="4" l="1"/>
  <c r="D2" i="4"/>
  <c r="D3" i="12"/>
  <c r="E3" i="12" s="1"/>
  <c r="D2" i="12"/>
  <c r="E2" i="12" s="1"/>
  <c r="D3" i="13"/>
  <c r="D2" i="13"/>
  <c r="E2" i="13" s="1"/>
  <c r="D3" i="19"/>
  <c r="E3" i="19" s="1"/>
  <c r="D2" i="19"/>
  <c r="D3" i="18"/>
  <c r="E3" i="18" s="1"/>
  <c r="D2" i="18"/>
  <c r="E2" i="18" s="1"/>
  <c r="D3" i="17"/>
  <c r="E3" i="17" s="1"/>
  <c r="D2" i="17"/>
  <c r="E2" i="17" s="1"/>
  <c r="D3" i="16"/>
  <c r="E3" i="16" s="1"/>
  <c r="D2" i="16"/>
  <c r="E2" i="16" s="1"/>
  <c r="D3" i="5"/>
  <c r="D2" i="5"/>
  <c r="F3" i="19"/>
  <c r="F2" i="19"/>
  <c r="E2" i="19"/>
  <c r="F3" i="18"/>
  <c r="F3" i="17"/>
  <c r="F2" i="17"/>
  <c r="F3" i="16"/>
  <c r="F2" i="16"/>
  <c r="F3" i="13"/>
  <c r="E3" i="13"/>
  <c r="F2" i="13"/>
  <c r="F3" i="12"/>
  <c r="F2" i="12"/>
  <c r="F3" i="4" l="1"/>
  <c r="E3" i="4"/>
  <c r="F3" i="5"/>
  <c r="E3" i="5"/>
  <c r="E2" i="5"/>
  <c r="F2" i="5"/>
  <c r="E2" i="4" l="1"/>
  <c r="F2" i="4" l="1"/>
</calcChain>
</file>

<file path=xl/sharedStrings.xml><?xml version="1.0" encoding="utf-8"?>
<sst xmlns="http://schemas.openxmlformats.org/spreadsheetml/2006/main" count="410" uniqueCount="120">
  <si>
    <t>Club Name</t>
  </si>
  <si>
    <t>First Name</t>
  </si>
  <si>
    <t>Last Name</t>
  </si>
  <si>
    <t>Event Name</t>
  </si>
  <si>
    <t>Athlete ID</t>
  </si>
  <si>
    <t>2LAP</t>
  </si>
  <si>
    <t>4LAP</t>
  </si>
  <si>
    <t>6LAP</t>
  </si>
  <si>
    <t>SHOT</t>
  </si>
  <si>
    <t>4X2LAP</t>
  </si>
  <si>
    <t>Event Type</t>
  </si>
  <si>
    <t>Track</t>
  </si>
  <si>
    <t>Field</t>
  </si>
  <si>
    <t>Relay</t>
  </si>
  <si>
    <t>Time (s)</t>
  </si>
  <si>
    <t>Measurement</t>
  </si>
  <si>
    <t>VJ</t>
  </si>
  <si>
    <t>TJ</t>
  </si>
  <si>
    <t>SB</t>
  </si>
  <si>
    <t>LJ</t>
  </si>
  <si>
    <t>PAAR</t>
  </si>
  <si>
    <t>OBSTACLE</t>
  </si>
  <si>
    <t>Club</t>
  </si>
  <si>
    <t>Total Score</t>
  </si>
  <si>
    <t>Position</t>
  </si>
  <si>
    <t>Points</t>
  </si>
  <si>
    <t>Place</t>
  </si>
  <si>
    <t>Name</t>
  </si>
  <si>
    <t>LJ (m)</t>
  </si>
  <si>
    <t>SB (#)</t>
  </si>
  <si>
    <t>SHOT (m)</t>
  </si>
  <si>
    <t>2LAP (s)</t>
  </si>
  <si>
    <t>4LAP (s)</t>
  </si>
  <si>
    <t>Athlete Number</t>
  </si>
  <si>
    <t>Number of Athletes</t>
  </si>
  <si>
    <t>Fee</t>
  </si>
  <si>
    <t>VJ (cm)</t>
  </si>
  <si>
    <t>Sylivie</t>
  </si>
  <si>
    <t>Holden</t>
  </si>
  <si>
    <t>Nora</t>
  </si>
  <si>
    <t>Hamerlaine</t>
  </si>
  <si>
    <t>Hetty</t>
  </si>
  <si>
    <t>Alger</t>
  </si>
  <si>
    <t>Jamie</t>
  </si>
  <si>
    <t>Simons</t>
  </si>
  <si>
    <t>Kimberley</t>
  </si>
  <si>
    <t>Kelly</t>
  </si>
  <si>
    <t>GGAC</t>
  </si>
  <si>
    <t>WAVAC</t>
  </si>
  <si>
    <t>NEVE</t>
  </si>
  <si>
    <t>WALTON</t>
  </si>
  <si>
    <t>CADAC</t>
  </si>
  <si>
    <t>ABIGAIL</t>
  </si>
  <si>
    <t>SCRAGG</t>
  </si>
  <si>
    <t>Kingston &amp; Poly A</t>
  </si>
  <si>
    <t>Polly</t>
  </si>
  <si>
    <t>Bright</t>
  </si>
  <si>
    <t>Grace</t>
  </si>
  <si>
    <t>Wild</t>
  </si>
  <si>
    <t>Epsom and Ewell</t>
  </si>
  <si>
    <t>Megan</t>
  </si>
  <si>
    <t>Herratt</t>
  </si>
  <si>
    <t>Georgie</t>
  </si>
  <si>
    <t>Herrett</t>
  </si>
  <si>
    <t>Amber</t>
  </si>
  <si>
    <t>Whitlock</t>
  </si>
  <si>
    <t>Iris</t>
  </si>
  <si>
    <t>Osikoya</t>
  </si>
  <si>
    <t>Abigail</t>
  </si>
  <si>
    <t>Sacewicz</t>
  </si>
  <si>
    <t>Ella</t>
  </si>
  <si>
    <t>Quraishi</t>
  </si>
  <si>
    <t>Julianna</t>
  </si>
  <si>
    <t>Shaw</t>
  </si>
  <si>
    <t>Impact Athletic A</t>
  </si>
  <si>
    <t>Florence</t>
  </si>
  <si>
    <t>Dury</t>
  </si>
  <si>
    <t xml:space="preserve">Tabitha </t>
  </si>
  <si>
    <t>Bairstow</t>
  </si>
  <si>
    <t>Lucy</t>
  </si>
  <si>
    <t>Richardson</t>
  </si>
  <si>
    <t>Zoe</t>
  </si>
  <si>
    <t>Blackburn</t>
  </si>
  <si>
    <t>Katerina</t>
  </si>
  <si>
    <t>Didaskalou</t>
  </si>
  <si>
    <t>Danielle</t>
  </si>
  <si>
    <t>Syme</t>
  </si>
  <si>
    <t>Impact Athletic B</t>
  </si>
  <si>
    <t>Julie</t>
  </si>
  <si>
    <t>Geeraerts</t>
  </si>
  <si>
    <t>Herne Hill Harriers</t>
  </si>
  <si>
    <t>Alissa</t>
  </si>
  <si>
    <t>Jones-Aryeh</t>
  </si>
  <si>
    <t>Adesola</t>
  </si>
  <si>
    <t>Akirola</t>
  </si>
  <si>
    <t>Sylivie Holden</t>
  </si>
  <si>
    <t>Julianna Shaw</t>
  </si>
  <si>
    <t>Nora Hamerlaine</t>
  </si>
  <si>
    <t>Hetty Alger</t>
  </si>
  <si>
    <t>Jamie Simons</t>
  </si>
  <si>
    <t>Kimberley Kelly</t>
  </si>
  <si>
    <t>NEVE WALTON</t>
  </si>
  <si>
    <t>ABIGAIL SCRAGG</t>
  </si>
  <si>
    <t>Polly Bright</t>
  </si>
  <si>
    <t>Grace Wild</t>
  </si>
  <si>
    <t>Megan Herratt</t>
  </si>
  <si>
    <t>Georgie Herrett</t>
  </si>
  <si>
    <t>Amber Whitlock</t>
  </si>
  <si>
    <t>Iris Osikoya</t>
  </si>
  <si>
    <t>Abigail Sacewicz</t>
  </si>
  <si>
    <t>Ella Quraishi</t>
  </si>
  <si>
    <t>Florence Dury</t>
  </si>
  <si>
    <t>Tabitha  Bairstow</t>
  </si>
  <si>
    <t>Lucy Richardson</t>
  </si>
  <si>
    <t>Zoe Blackburn</t>
  </si>
  <si>
    <t>Katerina Didaskalou</t>
  </si>
  <si>
    <t>Danielle Syme</t>
  </si>
  <si>
    <t>Julie Geeraerts</t>
  </si>
  <si>
    <t>Alissa Jones-Aryeh</t>
  </si>
  <si>
    <t>Adesola Akirola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</si>
</sst>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2" borderId="1" xfId="2" applyBorder="1"/>
    <xf numFmtId="0" fontId="2" fillId="3" borderId="1" xfId="3" applyBorder="1"/>
    <xf numFmtId="0" fontId="3" fillId="4" borderId="1" xfId="4" applyFont="1" applyBorder="1"/>
    <xf numFmtId="164" fontId="0" fillId="0" borderId="0" xfId="5" applyNumberFormat="1" applyFont="1"/>
    <xf numFmtId="2" fontId="0" fillId="0" borderId="0" xfId="0" applyNumberFormat="1"/>
    <xf numFmtId="165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7">
    <cellStyle name="20% - Accent1" xfId="2" builtinId="30"/>
    <cellStyle name="40% - Accent1" xfId="3" builtinId="31"/>
    <cellStyle name="60% - Accent1" xfId="4" builtinId="32"/>
    <cellStyle name="Comma" xfId="5" builtinId="3"/>
    <cellStyle name="Normal" xfId="0" builtinId="0"/>
    <cellStyle name="Normal 2" xfId="1" xr:uid="{5135BB9E-0CF9-4BC8-A62A-6C9E7F784579}"/>
    <cellStyle name="Normal 3" xfId="6" xr:uid="{5025A5F6-7672-4573-A882-D3DD7B3F8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32E3-BD2F-4CF5-90C8-CA2D309DCEF5}">
  <dimension ref="A1:A9"/>
  <sheetViews>
    <sheetView workbookViewId="0">
      <selection activeCell="A2" sqref="A2:A9"/>
    </sheetView>
  </sheetViews>
  <sheetFormatPr defaultRowHeight="14.4" x14ac:dyDescent="0.3"/>
  <cols>
    <col min="1" max="1" width="22" bestFit="1" customWidth="1"/>
  </cols>
  <sheetData>
    <row r="1" spans="1:1" x14ac:dyDescent="0.3">
      <c r="A1" t="s">
        <v>0</v>
      </c>
    </row>
    <row r="2" spans="1:1" x14ac:dyDescent="0.3">
      <c r="A2" s="10" t="s">
        <v>47</v>
      </c>
    </row>
    <row r="3" spans="1:1" x14ac:dyDescent="0.3">
      <c r="A3" s="10" t="s">
        <v>48</v>
      </c>
    </row>
    <row r="4" spans="1:1" x14ac:dyDescent="0.3">
      <c r="A4" s="10" t="s">
        <v>51</v>
      </c>
    </row>
    <row r="5" spans="1:1" x14ac:dyDescent="0.3">
      <c r="A5" s="10" t="s">
        <v>54</v>
      </c>
    </row>
    <row r="6" spans="1:1" x14ac:dyDescent="0.3">
      <c r="A6" s="10" t="s">
        <v>59</v>
      </c>
    </row>
    <row r="7" spans="1:1" x14ac:dyDescent="0.3">
      <c r="A7" s="10" t="s">
        <v>74</v>
      </c>
    </row>
    <row r="8" spans="1:1" x14ac:dyDescent="0.3">
      <c r="A8" s="10" t="s">
        <v>87</v>
      </c>
    </row>
    <row r="9" spans="1:1" x14ac:dyDescent="0.3">
      <c r="A9" s="10" t="s">
        <v>90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7ACA-22CA-4D48-B1EA-0402B2C9C6BF}">
  <dimension ref="A1:F10"/>
  <sheetViews>
    <sheetView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8</v>
      </c>
      <c r="B2">
        <v>73</v>
      </c>
      <c r="C2" s="7">
        <v>5.0599999999999996</v>
      </c>
      <c r="D2">
        <f>ROUNDDOWN(_xlfn.RANK.AVG(C2,$C$2:$C$85,0),0)</f>
        <v>9</v>
      </c>
      <c r="E2">
        <f t="shared" ref="E2:E3" si="0">101-D2</f>
        <v>92</v>
      </c>
      <c r="F2" t="str">
        <f>VLOOKUP(B2,Athlete!A:B,2,FALSE)</f>
        <v>GGAC</v>
      </c>
    </row>
    <row r="3" spans="1:6" x14ac:dyDescent="0.3">
      <c r="A3" t="s">
        <v>8</v>
      </c>
      <c r="B3">
        <v>71</v>
      </c>
      <c r="C3" s="7">
        <v>7.99</v>
      </c>
      <c r="D3">
        <f>ROUNDDOWN(_xlfn.RANK.AVG(C3,$C$2:$C$85,0),0)</f>
        <v>1</v>
      </c>
      <c r="E3">
        <f t="shared" si="0"/>
        <v>100</v>
      </c>
      <c r="F3" t="str">
        <f>VLOOKUP(B3,Athlete!A:B,2,FALSE)</f>
        <v>GGAC</v>
      </c>
    </row>
    <row r="4" spans="1:6" x14ac:dyDescent="0.3">
      <c r="A4" t="s">
        <v>8</v>
      </c>
      <c r="B4">
        <v>70</v>
      </c>
      <c r="C4">
        <v>6.35</v>
      </c>
      <c r="D4">
        <f t="shared" ref="D4:D10" si="1">ROUNDDOWN(_xlfn.RANK.AVG(C4,$C$2:$C$85,0),0)</f>
        <v>5</v>
      </c>
      <c r="E4">
        <f t="shared" ref="E4:E10" si="2">101-D4</f>
        <v>96</v>
      </c>
      <c r="F4" t="str">
        <f>VLOOKUP(B4,Athlete!A:B,2,FALSE)</f>
        <v>GGAC</v>
      </c>
    </row>
    <row r="5" spans="1:6" x14ac:dyDescent="0.3">
      <c r="A5" t="s">
        <v>8</v>
      </c>
      <c r="B5">
        <v>156</v>
      </c>
      <c r="C5">
        <v>6.98</v>
      </c>
      <c r="D5">
        <f t="shared" si="1"/>
        <v>4</v>
      </c>
      <c r="E5">
        <f t="shared" si="2"/>
        <v>97</v>
      </c>
      <c r="F5" t="str">
        <f>VLOOKUP(B5,Athlete!A:B,2,FALSE)</f>
        <v>Impact Athletic A</v>
      </c>
    </row>
    <row r="6" spans="1:6" x14ac:dyDescent="0.3">
      <c r="A6" t="s">
        <v>8</v>
      </c>
      <c r="B6">
        <v>158</v>
      </c>
      <c r="C6">
        <v>7.1</v>
      </c>
      <c r="D6">
        <f t="shared" si="1"/>
        <v>3</v>
      </c>
      <c r="E6">
        <f t="shared" si="2"/>
        <v>98</v>
      </c>
      <c r="F6" t="str">
        <f>VLOOKUP(B6,Athlete!A:B,2,FALSE)</f>
        <v>Impact Athletic A</v>
      </c>
    </row>
    <row r="7" spans="1:6" x14ac:dyDescent="0.3">
      <c r="A7" t="s">
        <v>8</v>
      </c>
      <c r="B7">
        <v>159</v>
      </c>
      <c r="C7">
        <v>5.99</v>
      </c>
      <c r="D7">
        <f t="shared" si="1"/>
        <v>7</v>
      </c>
      <c r="E7">
        <f t="shared" si="2"/>
        <v>94</v>
      </c>
      <c r="F7" t="str">
        <f>VLOOKUP(B7,Athlete!A:B,2,FALSE)</f>
        <v>Impact Athletic A</v>
      </c>
    </row>
    <row r="8" spans="1:6" x14ac:dyDescent="0.3">
      <c r="A8" t="s">
        <v>8</v>
      </c>
      <c r="B8">
        <v>30</v>
      </c>
      <c r="C8">
        <v>7.91</v>
      </c>
      <c r="D8">
        <f t="shared" si="1"/>
        <v>2</v>
      </c>
      <c r="E8">
        <f t="shared" si="2"/>
        <v>99</v>
      </c>
      <c r="F8" t="str">
        <f>VLOOKUP(B8,Athlete!A:B,2,FALSE)</f>
        <v>Epsom and Ewell</v>
      </c>
    </row>
    <row r="9" spans="1:6" x14ac:dyDescent="0.3">
      <c r="A9" t="s">
        <v>8</v>
      </c>
      <c r="B9">
        <v>27</v>
      </c>
      <c r="C9">
        <v>5.45</v>
      </c>
      <c r="D9">
        <f t="shared" si="1"/>
        <v>8</v>
      </c>
      <c r="E9">
        <f t="shared" si="2"/>
        <v>93</v>
      </c>
      <c r="F9" t="str">
        <f>VLOOKUP(B9,Athlete!A:B,2,FALSE)</f>
        <v>Epsom and Ewell</v>
      </c>
    </row>
    <row r="10" spans="1:6" x14ac:dyDescent="0.3">
      <c r="A10" t="s">
        <v>8</v>
      </c>
      <c r="B10">
        <v>28</v>
      </c>
      <c r="C10">
        <v>6.3</v>
      </c>
      <c r="D10">
        <f t="shared" si="1"/>
        <v>6</v>
      </c>
      <c r="E10">
        <f t="shared" si="2"/>
        <v>95</v>
      </c>
      <c r="F10" t="str">
        <f>VLOOKUP(B10,Athlete!A:B,2,FALSE)</f>
        <v>Epsom and Ewell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B371-2944-4AE3-8AA1-E67AC8B1537A}">
  <dimension ref="A1:F10"/>
  <sheetViews>
    <sheetView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16</v>
      </c>
      <c r="B2">
        <v>69</v>
      </c>
      <c r="C2">
        <v>47</v>
      </c>
      <c r="D2">
        <f>ROUNDDOWN(_xlfn.RANK.AVG(C2,$C$2:$C$82,0),0)</f>
        <v>6</v>
      </c>
      <c r="E2">
        <f t="shared" ref="E2:E3" si="0">101-D2</f>
        <v>95</v>
      </c>
      <c r="F2" t="str">
        <f>VLOOKUP(B2,Athlete!A:B,2,FALSE)</f>
        <v>GGAC</v>
      </c>
    </row>
    <row r="3" spans="1:6" x14ac:dyDescent="0.3">
      <c r="A3" t="s">
        <v>16</v>
      </c>
      <c r="B3">
        <v>73</v>
      </c>
      <c r="C3">
        <v>43</v>
      </c>
      <c r="D3">
        <f>ROUNDDOWN(_xlfn.RANK.AVG(C3,$C$2:$C$82,0),0)</f>
        <v>8</v>
      </c>
      <c r="E3">
        <f t="shared" si="0"/>
        <v>93</v>
      </c>
      <c r="F3" t="str">
        <f>VLOOKUP(B3,Athlete!A:B,2,FALSE)</f>
        <v>GGAC</v>
      </c>
    </row>
    <row r="4" spans="1:6" x14ac:dyDescent="0.3">
      <c r="A4" t="s">
        <v>16</v>
      </c>
      <c r="B4">
        <v>71</v>
      </c>
      <c r="C4">
        <v>42</v>
      </c>
      <c r="D4">
        <f t="shared" ref="D4:D10" si="1">ROUNDDOWN(_xlfn.RANK.AVG(C4,$C$2:$C$82,0),0)</f>
        <v>9</v>
      </c>
      <c r="E4">
        <f t="shared" ref="E4:E10" si="2">101-D4</f>
        <v>92</v>
      </c>
      <c r="F4" t="str">
        <f>VLOOKUP(B4,Athlete!A:B,2,FALSE)</f>
        <v>GGAC</v>
      </c>
    </row>
    <row r="5" spans="1:6" x14ac:dyDescent="0.3">
      <c r="A5" t="s">
        <v>16</v>
      </c>
      <c r="B5">
        <v>159</v>
      </c>
      <c r="C5">
        <v>54</v>
      </c>
      <c r="D5">
        <f t="shared" si="1"/>
        <v>3</v>
      </c>
      <c r="E5">
        <f t="shared" si="2"/>
        <v>98</v>
      </c>
      <c r="F5" t="str">
        <f>VLOOKUP(B5,Athlete!A:B,2,FALSE)</f>
        <v>Impact Athletic A</v>
      </c>
    </row>
    <row r="6" spans="1:6" x14ac:dyDescent="0.3">
      <c r="A6" t="s">
        <v>16</v>
      </c>
      <c r="B6">
        <v>160</v>
      </c>
      <c r="C6">
        <v>60</v>
      </c>
      <c r="D6">
        <f t="shared" si="1"/>
        <v>1</v>
      </c>
      <c r="E6">
        <f t="shared" si="2"/>
        <v>100</v>
      </c>
      <c r="F6" t="str">
        <f>VLOOKUP(B6,Athlete!A:B,2,FALSE)</f>
        <v>Impact Athletic A</v>
      </c>
    </row>
    <row r="7" spans="1:6" x14ac:dyDescent="0.3">
      <c r="A7" t="s">
        <v>16</v>
      </c>
      <c r="B7">
        <v>158</v>
      </c>
      <c r="C7">
        <v>57</v>
      </c>
      <c r="D7">
        <f t="shared" si="1"/>
        <v>2</v>
      </c>
      <c r="E7">
        <f t="shared" si="2"/>
        <v>99</v>
      </c>
      <c r="F7" t="str">
        <f>VLOOKUP(B7,Athlete!A:B,2,FALSE)</f>
        <v>Impact Athletic A</v>
      </c>
    </row>
    <row r="8" spans="1:6" x14ac:dyDescent="0.3">
      <c r="A8" t="s">
        <v>16</v>
      </c>
      <c r="B8">
        <v>30</v>
      </c>
      <c r="C8">
        <v>49</v>
      </c>
      <c r="D8">
        <f t="shared" si="1"/>
        <v>5</v>
      </c>
      <c r="E8">
        <f t="shared" si="2"/>
        <v>96</v>
      </c>
      <c r="F8" t="str">
        <f>VLOOKUP(B8,Athlete!A:B,2,FALSE)</f>
        <v>Epsom and Ewell</v>
      </c>
    </row>
    <row r="9" spans="1:6" x14ac:dyDescent="0.3">
      <c r="A9" t="s">
        <v>16</v>
      </c>
      <c r="B9">
        <v>37</v>
      </c>
      <c r="C9">
        <v>44</v>
      </c>
      <c r="D9">
        <f t="shared" si="1"/>
        <v>7</v>
      </c>
      <c r="E9">
        <f t="shared" si="2"/>
        <v>94</v>
      </c>
      <c r="F9" t="str">
        <f>VLOOKUP(B9,Athlete!A:B,2,FALSE)</f>
        <v>Epsom and Ewell</v>
      </c>
    </row>
    <row r="10" spans="1:6" x14ac:dyDescent="0.3">
      <c r="A10" t="s">
        <v>16</v>
      </c>
      <c r="B10">
        <v>31</v>
      </c>
      <c r="C10">
        <v>52</v>
      </c>
      <c r="D10">
        <f t="shared" si="1"/>
        <v>4</v>
      </c>
      <c r="E10">
        <f t="shared" si="2"/>
        <v>97</v>
      </c>
      <c r="F10" t="str">
        <f>VLOOKUP(B10,Athlete!A:B,2,FALSE)</f>
        <v>Epsom and Ewell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36B1-A0DF-4A2D-B06C-CF03079171B1}">
  <dimension ref="A1:F5"/>
  <sheetViews>
    <sheetView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20</v>
      </c>
      <c r="B2">
        <v>157</v>
      </c>
      <c r="C2" t="str">
        <f>VLOOKUP(B2,Athlete!A:B,2,FALSE)</f>
        <v>Impact Athletic A</v>
      </c>
      <c r="D2" s="8">
        <v>110.8</v>
      </c>
      <c r="E2">
        <f>ROUNDDOWN(RANK(D2,$D$2:$D$94,1),0)</f>
        <v>1</v>
      </c>
      <c r="F2">
        <f t="shared" ref="F2" si="0">101-E2</f>
        <v>100</v>
      </c>
    </row>
    <row r="3" spans="1:6" x14ac:dyDescent="0.3">
      <c r="A3" t="s">
        <v>20</v>
      </c>
      <c r="B3">
        <v>28</v>
      </c>
      <c r="C3" t="str">
        <f>VLOOKUP(B3,Athlete!A:B,2,FALSE)</f>
        <v>Epsom and Ewell</v>
      </c>
      <c r="D3" s="8">
        <v>114.4</v>
      </c>
      <c r="E3">
        <f>ROUNDDOWN(RANK(D3,$D$2:$D$94,1),0)</f>
        <v>2</v>
      </c>
      <c r="F3">
        <f t="shared" ref="F3" si="1">101-E3</f>
        <v>99</v>
      </c>
    </row>
    <row r="4" spans="1:6" x14ac:dyDescent="0.3">
      <c r="A4" t="s">
        <v>20</v>
      </c>
      <c r="B4">
        <v>74</v>
      </c>
      <c r="C4" t="str">
        <f>VLOOKUP(B4,Athlete!A:B,2,FALSE)</f>
        <v>GGAC</v>
      </c>
      <c r="D4" s="8">
        <v>120.6</v>
      </c>
      <c r="E4">
        <f t="shared" ref="E4:E5" si="2">ROUNDDOWN(RANK(D4,$D$2:$D$94,1),0)</f>
        <v>3</v>
      </c>
      <c r="F4">
        <f t="shared" ref="F4:F5" si="3">101-E4</f>
        <v>98</v>
      </c>
    </row>
    <row r="5" spans="1:6" x14ac:dyDescent="0.3">
      <c r="A5" t="s">
        <v>20</v>
      </c>
      <c r="B5">
        <v>173</v>
      </c>
      <c r="C5" t="str">
        <f>VLOOKUP(B5,Athlete!A:B,2,FALSE)</f>
        <v>Kingston &amp; Poly A</v>
      </c>
      <c r="D5" s="8">
        <v>125.7</v>
      </c>
      <c r="E5">
        <f t="shared" si="2"/>
        <v>4</v>
      </c>
      <c r="F5">
        <f t="shared" si="3"/>
        <v>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EC4C-40D7-418E-A9A7-CE17271F9839}">
  <dimension ref="A1:F4"/>
  <sheetViews>
    <sheetView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9</v>
      </c>
      <c r="B2">
        <v>158</v>
      </c>
      <c r="C2" t="str">
        <f>VLOOKUP(B2,Athlete!A:B,2,FALSE)</f>
        <v>Impact Athletic A</v>
      </c>
      <c r="D2" s="8">
        <v>105.3</v>
      </c>
      <c r="E2">
        <f>ROUNDDOWN(RANK(D2,$D$2:$D$92,1),0)</f>
        <v>1</v>
      </c>
      <c r="F2">
        <f>101-E2</f>
        <v>100</v>
      </c>
    </row>
    <row r="3" spans="1:6" x14ac:dyDescent="0.3">
      <c r="A3" t="s">
        <v>9</v>
      </c>
      <c r="B3">
        <v>29</v>
      </c>
      <c r="C3" t="str">
        <f>VLOOKUP(B3,Athlete!A:B,2,FALSE)</f>
        <v>Epsom and Ewell</v>
      </c>
      <c r="D3" s="8">
        <v>106.3</v>
      </c>
      <c r="E3">
        <f>ROUNDDOWN(RANK(D3,$D$2:$D$92,1),0)</f>
        <v>2</v>
      </c>
      <c r="F3">
        <f t="shared" ref="F3" si="0">101-E3</f>
        <v>99</v>
      </c>
    </row>
    <row r="4" spans="1:6" x14ac:dyDescent="0.3">
      <c r="A4" t="s">
        <v>9</v>
      </c>
      <c r="B4">
        <v>72</v>
      </c>
      <c r="C4" t="str">
        <f>VLOOKUP(B4,Athlete!A:B,2,FALSE)</f>
        <v>GGAC</v>
      </c>
      <c r="D4">
        <v>114.5</v>
      </c>
      <c r="E4">
        <f>ROUNDDOWN(RANK(D4,$D$2:$D$92,1),0)</f>
        <v>3</v>
      </c>
      <c r="F4">
        <f t="shared" ref="F4" si="1">101-E4</f>
        <v>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F74D-C09B-4E35-86E2-1266888E2065}">
  <dimension ref="A1:F3"/>
  <sheetViews>
    <sheetView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21</v>
      </c>
      <c r="B2">
        <v>212</v>
      </c>
      <c r="C2" t="e">
        <f>VLOOKUP(B2,Athlete!A:B,2,FALSE)</f>
        <v>#N/A</v>
      </c>
      <c r="D2" s="8"/>
      <c r="E2" t="e">
        <f>ROUNDDOWN(_xlfn.RANK.AVG(D2,$D$2:$D$92,1),0)</f>
        <v>#N/A</v>
      </c>
      <c r="F2" t="e">
        <f t="shared" ref="F2" si="0">101-E2</f>
        <v>#N/A</v>
      </c>
    </row>
    <row r="3" spans="1:6" x14ac:dyDescent="0.3">
      <c r="A3" t="s">
        <v>21</v>
      </c>
      <c r="C3" t="e">
        <f>VLOOKUP(B3,Athlete!A:B,2,FALSE)</f>
        <v>#N/A</v>
      </c>
      <c r="D3" s="8"/>
      <c r="E3" t="e">
        <f>ROUNDDOWN(_xlfn.RANK.AVG(D3,$D$2:$D$92,1),0)</f>
        <v>#N/A</v>
      </c>
      <c r="F3" t="e">
        <f t="shared" ref="F3" si="1">101-E3</f>
        <v>#N/A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BF93-1450-424F-AFE0-68D00B04EB76}">
  <dimension ref="A1:K9"/>
  <sheetViews>
    <sheetView tabSelected="1" workbookViewId="0"/>
  </sheetViews>
  <sheetFormatPr defaultRowHeight="14.4" x14ac:dyDescent="0.3"/>
  <cols>
    <col min="1" max="1" width="21.77734375" bestFit="1" customWidth="1"/>
    <col min="2" max="11" width="11.44140625" customWidth="1"/>
  </cols>
  <sheetData>
    <row r="1" spans="1:11" x14ac:dyDescent="0.3">
      <c r="A1" s="5" t="s">
        <v>22</v>
      </c>
      <c r="B1" s="5" t="s">
        <v>26</v>
      </c>
      <c r="C1" s="5" t="s">
        <v>23</v>
      </c>
      <c r="D1" s="4" t="s">
        <v>5</v>
      </c>
      <c r="E1" s="4" t="s">
        <v>6</v>
      </c>
      <c r="F1" s="4" t="s">
        <v>19</v>
      </c>
      <c r="G1" s="4" t="s">
        <v>16</v>
      </c>
      <c r="H1" s="4" t="s">
        <v>18</v>
      </c>
      <c r="I1" s="4" t="s">
        <v>8</v>
      </c>
      <c r="J1" s="4" t="s">
        <v>20</v>
      </c>
      <c r="K1" s="4" t="s">
        <v>9</v>
      </c>
    </row>
    <row r="2" spans="1:11" x14ac:dyDescent="0.3">
      <c r="A2" s="1" t="s">
        <v>74</v>
      </c>
      <c r="B2" s="1">
        <v>1</v>
      </c>
      <c r="C2" s="1">
        <v>1961</v>
      </c>
      <c r="D2" s="2">
        <v>292</v>
      </c>
      <c r="E2" s="2">
        <v>294</v>
      </c>
      <c r="F2" s="2">
        <v>291</v>
      </c>
      <c r="G2" s="2">
        <v>297</v>
      </c>
      <c r="H2" s="2">
        <v>298</v>
      </c>
      <c r="I2" s="2">
        <v>289</v>
      </c>
      <c r="J2" s="2">
        <v>100</v>
      </c>
      <c r="K2" s="2">
        <v>100</v>
      </c>
    </row>
    <row r="3" spans="1:11" x14ac:dyDescent="0.3">
      <c r="A3" s="3" t="s">
        <v>59</v>
      </c>
      <c r="B3" s="3">
        <v>2</v>
      </c>
      <c r="C3" s="3">
        <v>1899</v>
      </c>
      <c r="D3" s="3">
        <v>290</v>
      </c>
      <c r="E3" s="3">
        <v>284</v>
      </c>
      <c r="F3" s="3">
        <v>281</v>
      </c>
      <c r="G3" s="3">
        <v>287</v>
      </c>
      <c r="H3" s="3">
        <v>272</v>
      </c>
      <c r="I3" s="3">
        <v>287</v>
      </c>
      <c r="J3" s="3">
        <v>99</v>
      </c>
      <c r="K3" s="3">
        <v>99</v>
      </c>
    </row>
    <row r="4" spans="1:11" x14ac:dyDescent="0.3">
      <c r="A4" s="1" t="s">
        <v>47</v>
      </c>
      <c r="B4" s="1">
        <v>3</v>
      </c>
      <c r="C4" s="1">
        <v>1889</v>
      </c>
      <c r="D4" s="2">
        <v>274</v>
      </c>
      <c r="E4" s="2">
        <v>286</v>
      </c>
      <c r="F4" s="2">
        <v>278</v>
      </c>
      <c r="G4" s="2">
        <v>280</v>
      </c>
      <c r="H4" s="2">
        <v>287</v>
      </c>
      <c r="I4" s="2">
        <v>288</v>
      </c>
      <c r="J4" s="2">
        <v>98</v>
      </c>
      <c r="K4" s="2">
        <v>98</v>
      </c>
    </row>
    <row r="5" spans="1:11" x14ac:dyDescent="0.3">
      <c r="A5" s="3" t="s">
        <v>54</v>
      </c>
      <c r="B5" s="3">
        <v>4</v>
      </c>
      <c r="C5" s="3">
        <v>643</v>
      </c>
      <c r="D5" s="3">
        <v>183</v>
      </c>
      <c r="E5" s="3">
        <v>0</v>
      </c>
      <c r="F5" s="3">
        <v>182</v>
      </c>
      <c r="G5" s="3">
        <v>0</v>
      </c>
      <c r="H5" s="3">
        <v>181</v>
      </c>
      <c r="I5" s="3">
        <v>0</v>
      </c>
      <c r="J5" s="3">
        <v>97</v>
      </c>
      <c r="K5" s="3">
        <v>0</v>
      </c>
    </row>
    <row r="6" spans="1:11" x14ac:dyDescent="0.3">
      <c r="A6" s="1" t="s">
        <v>90</v>
      </c>
      <c r="B6" s="1">
        <v>5</v>
      </c>
      <c r="C6" s="1">
        <v>377</v>
      </c>
      <c r="D6" s="2">
        <v>182</v>
      </c>
      <c r="E6" s="2">
        <v>0</v>
      </c>
      <c r="F6" s="2">
        <v>100</v>
      </c>
      <c r="G6" s="2">
        <v>0</v>
      </c>
      <c r="H6" s="2">
        <v>95</v>
      </c>
      <c r="I6" s="2">
        <v>0</v>
      </c>
      <c r="J6" s="2">
        <v>0</v>
      </c>
      <c r="K6" s="2">
        <v>0</v>
      </c>
    </row>
    <row r="7" spans="1:11" x14ac:dyDescent="0.3">
      <c r="A7" s="3" t="s">
        <v>87</v>
      </c>
      <c r="B7" s="3">
        <v>6</v>
      </c>
      <c r="C7" s="3">
        <v>270</v>
      </c>
      <c r="D7" s="3">
        <v>89</v>
      </c>
      <c r="E7" s="3">
        <v>0</v>
      </c>
      <c r="F7" s="3">
        <v>90</v>
      </c>
      <c r="G7" s="3">
        <v>0</v>
      </c>
      <c r="H7" s="3">
        <v>91</v>
      </c>
      <c r="I7" s="3">
        <v>0</v>
      </c>
      <c r="J7" s="3">
        <v>0</v>
      </c>
      <c r="K7" s="3">
        <v>0</v>
      </c>
    </row>
    <row r="8" spans="1:11" x14ac:dyDescent="0.3">
      <c r="A8" s="1" t="s">
        <v>48</v>
      </c>
      <c r="B8" s="1">
        <v>7</v>
      </c>
      <c r="C8" s="1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</row>
    <row r="9" spans="1:11" x14ac:dyDescent="0.3">
      <c r="A9" s="3" t="s">
        <v>51</v>
      </c>
      <c r="B9" s="3">
        <v>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</sheetData>
  <autoFilter ref="A1:K9" xr:uid="{83A9BF93-1450-424F-AFE0-68D00B04EB76}">
    <sortState xmlns:xlrd2="http://schemas.microsoft.com/office/spreadsheetml/2017/richdata2" ref="A2:K9">
      <sortCondition ref="B1:B9"/>
    </sortState>
  </autoFilter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BFC3-E10B-4CE2-964C-C70C24858EE8}">
  <dimension ref="A1:K26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  <col min="10" max="10" width="8.88671875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5</v>
      </c>
      <c r="G1" s="4" t="s">
        <v>6</v>
      </c>
      <c r="H1" s="4" t="s">
        <v>19</v>
      </c>
      <c r="I1" s="4" t="s">
        <v>16</v>
      </c>
      <c r="J1" s="4" t="s">
        <v>18</v>
      </c>
      <c r="K1" s="4" t="s">
        <v>8</v>
      </c>
    </row>
    <row r="2" spans="1:11" x14ac:dyDescent="0.3">
      <c r="A2" s="1">
        <v>155</v>
      </c>
      <c r="B2" s="1" t="s">
        <v>74</v>
      </c>
      <c r="C2" s="1" t="s">
        <v>111</v>
      </c>
      <c r="D2" s="1">
        <v>1</v>
      </c>
      <c r="E2" s="1">
        <v>296</v>
      </c>
      <c r="F2" s="1">
        <v>0</v>
      </c>
      <c r="G2" s="1">
        <v>98</v>
      </c>
      <c r="H2" s="1">
        <v>99</v>
      </c>
      <c r="I2" s="1">
        <v>0</v>
      </c>
      <c r="J2" s="1">
        <v>99</v>
      </c>
      <c r="K2" s="1">
        <v>0</v>
      </c>
    </row>
    <row r="3" spans="1:11" x14ac:dyDescent="0.3">
      <c r="A3" s="3">
        <v>158</v>
      </c>
      <c r="B3" s="3" t="s">
        <v>74</v>
      </c>
      <c r="C3" s="3" t="s">
        <v>114</v>
      </c>
      <c r="D3" s="3">
        <v>1</v>
      </c>
      <c r="E3" s="3">
        <v>296</v>
      </c>
      <c r="F3" s="3">
        <v>99</v>
      </c>
      <c r="G3" s="3">
        <v>0</v>
      </c>
      <c r="H3" s="3">
        <v>0</v>
      </c>
      <c r="I3" s="3">
        <v>99</v>
      </c>
      <c r="J3" s="3">
        <v>0</v>
      </c>
      <c r="K3" s="3">
        <v>98</v>
      </c>
    </row>
    <row r="4" spans="1:11" x14ac:dyDescent="0.3">
      <c r="A4" s="1">
        <v>160</v>
      </c>
      <c r="B4" s="1" t="s">
        <v>74</v>
      </c>
      <c r="C4" s="1" t="s">
        <v>116</v>
      </c>
      <c r="D4" s="1">
        <v>1</v>
      </c>
      <c r="E4" s="1">
        <v>296</v>
      </c>
      <c r="F4" s="1">
        <v>0</v>
      </c>
      <c r="G4" s="1">
        <v>96</v>
      </c>
      <c r="H4" s="1">
        <v>0</v>
      </c>
      <c r="I4" s="1">
        <v>100</v>
      </c>
      <c r="J4" s="1">
        <v>100</v>
      </c>
      <c r="K4" s="1">
        <v>0</v>
      </c>
    </row>
    <row r="5" spans="1:11" x14ac:dyDescent="0.3">
      <c r="A5" s="3">
        <v>157</v>
      </c>
      <c r="B5" s="3" t="s">
        <v>74</v>
      </c>
      <c r="C5" s="3" t="s">
        <v>113</v>
      </c>
      <c r="D5" s="3">
        <v>4</v>
      </c>
      <c r="E5" s="3">
        <v>294</v>
      </c>
      <c r="F5" s="3">
        <v>0</v>
      </c>
      <c r="G5" s="3">
        <v>100</v>
      </c>
      <c r="H5" s="3">
        <v>95</v>
      </c>
      <c r="I5" s="3">
        <v>0</v>
      </c>
      <c r="J5" s="3">
        <v>99</v>
      </c>
      <c r="K5" s="3">
        <v>0</v>
      </c>
    </row>
    <row r="6" spans="1:11" x14ac:dyDescent="0.3">
      <c r="A6" s="1">
        <v>74</v>
      </c>
      <c r="B6" s="1" t="s">
        <v>47</v>
      </c>
      <c r="C6" s="1" t="s">
        <v>100</v>
      </c>
      <c r="D6" s="1">
        <v>5</v>
      </c>
      <c r="E6" s="1">
        <v>292</v>
      </c>
      <c r="F6" s="1">
        <v>0</v>
      </c>
      <c r="G6" s="1">
        <v>99</v>
      </c>
      <c r="H6" s="1">
        <v>96</v>
      </c>
      <c r="I6" s="1">
        <v>0</v>
      </c>
      <c r="J6" s="1">
        <v>97</v>
      </c>
      <c r="K6" s="1">
        <v>0</v>
      </c>
    </row>
    <row r="7" spans="1:11" x14ac:dyDescent="0.3">
      <c r="A7" s="3">
        <v>156</v>
      </c>
      <c r="B7" s="3" t="s">
        <v>74</v>
      </c>
      <c r="C7" s="3" t="s">
        <v>112</v>
      </c>
      <c r="D7" s="3">
        <v>6</v>
      </c>
      <c r="E7" s="3">
        <v>291</v>
      </c>
      <c r="F7" s="3">
        <v>97</v>
      </c>
      <c r="G7" s="3">
        <v>0</v>
      </c>
      <c r="H7" s="3">
        <v>97</v>
      </c>
      <c r="I7" s="3">
        <v>0</v>
      </c>
      <c r="J7" s="3">
        <v>0</v>
      </c>
      <c r="K7" s="3">
        <v>97</v>
      </c>
    </row>
    <row r="8" spans="1:11" x14ac:dyDescent="0.3">
      <c r="A8" s="1">
        <v>129</v>
      </c>
      <c r="B8" s="1" t="s">
        <v>90</v>
      </c>
      <c r="C8" s="1" t="s">
        <v>118</v>
      </c>
      <c r="D8" s="1">
        <v>7</v>
      </c>
      <c r="E8" s="1">
        <v>290</v>
      </c>
      <c r="F8" s="1">
        <v>95</v>
      </c>
      <c r="G8" s="1">
        <v>0</v>
      </c>
      <c r="H8" s="1">
        <v>100</v>
      </c>
      <c r="I8" s="1">
        <v>0</v>
      </c>
      <c r="J8" s="1">
        <v>95</v>
      </c>
      <c r="K8" s="1">
        <v>0</v>
      </c>
    </row>
    <row r="9" spans="1:11" x14ac:dyDescent="0.3">
      <c r="A9" s="3">
        <v>29</v>
      </c>
      <c r="B9" s="3" t="s">
        <v>59</v>
      </c>
      <c r="C9" s="3" t="s">
        <v>107</v>
      </c>
      <c r="D9" s="3">
        <v>8</v>
      </c>
      <c r="E9" s="3">
        <v>289</v>
      </c>
      <c r="F9" s="3">
        <v>100</v>
      </c>
      <c r="G9" s="3">
        <v>0</v>
      </c>
      <c r="H9" s="3">
        <v>98</v>
      </c>
      <c r="I9" s="3">
        <v>0</v>
      </c>
      <c r="J9" s="3">
        <v>91</v>
      </c>
      <c r="K9" s="3">
        <v>0</v>
      </c>
    </row>
    <row r="10" spans="1:11" x14ac:dyDescent="0.3">
      <c r="A10" s="1">
        <v>30</v>
      </c>
      <c r="B10" s="1" t="s">
        <v>59</v>
      </c>
      <c r="C10" s="1" t="s">
        <v>108</v>
      </c>
      <c r="D10" s="1">
        <v>8</v>
      </c>
      <c r="E10" s="1">
        <v>289</v>
      </c>
      <c r="F10" s="1">
        <v>0</v>
      </c>
      <c r="G10" s="1">
        <v>94</v>
      </c>
      <c r="H10" s="1">
        <v>0</v>
      </c>
      <c r="I10" s="1">
        <v>96</v>
      </c>
      <c r="J10" s="1">
        <v>0</v>
      </c>
      <c r="K10" s="1">
        <v>99</v>
      </c>
    </row>
    <row r="11" spans="1:11" x14ac:dyDescent="0.3">
      <c r="A11" s="3">
        <v>159</v>
      </c>
      <c r="B11" s="3" t="s">
        <v>74</v>
      </c>
      <c r="C11" s="3" t="s">
        <v>115</v>
      </c>
      <c r="D11" s="3">
        <v>10</v>
      </c>
      <c r="E11" s="3">
        <v>288</v>
      </c>
      <c r="F11" s="3">
        <v>96</v>
      </c>
      <c r="G11" s="3">
        <v>0</v>
      </c>
      <c r="H11" s="3">
        <v>0</v>
      </c>
      <c r="I11" s="3">
        <v>98</v>
      </c>
      <c r="J11" s="3">
        <v>0</v>
      </c>
      <c r="K11" s="3">
        <v>94</v>
      </c>
    </row>
    <row r="12" spans="1:11" x14ac:dyDescent="0.3">
      <c r="A12" s="1">
        <v>72</v>
      </c>
      <c r="B12" s="1" t="s">
        <v>47</v>
      </c>
      <c r="C12" s="1" t="s">
        <v>99</v>
      </c>
      <c r="D12" s="1">
        <v>11</v>
      </c>
      <c r="E12" s="1">
        <v>285</v>
      </c>
      <c r="F12" s="1">
        <v>0</v>
      </c>
      <c r="G12" s="1">
        <v>95</v>
      </c>
      <c r="H12" s="1">
        <v>94</v>
      </c>
      <c r="I12" s="1">
        <v>0</v>
      </c>
      <c r="J12" s="1">
        <v>96</v>
      </c>
      <c r="K12" s="1">
        <v>0</v>
      </c>
    </row>
    <row r="13" spans="1:11" x14ac:dyDescent="0.3">
      <c r="A13" s="3">
        <v>28</v>
      </c>
      <c r="B13" s="3" t="s">
        <v>59</v>
      </c>
      <c r="C13" s="3" t="s">
        <v>106</v>
      </c>
      <c r="D13" s="3">
        <v>12</v>
      </c>
      <c r="E13" s="3">
        <v>284</v>
      </c>
      <c r="F13" s="3">
        <v>0</v>
      </c>
      <c r="G13" s="3">
        <v>97</v>
      </c>
      <c r="H13" s="3">
        <v>92</v>
      </c>
      <c r="I13" s="3">
        <v>0</v>
      </c>
      <c r="J13" s="3">
        <v>0</v>
      </c>
      <c r="K13" s="3">
        <v>95</v>
      </c>
    </row>
    <row r="14" spans="1:11" x14ac:dyDescent="0.3">
      <c r="A14" s="1">
        <v>71</v>
      </c>
      <c r="B14" s="1" t="s">
        <v>47</v>
      </c>
      <c r="C14" s="1" t="s">
        <v>97</v>
      </c>
      <c r="D14" s="1">
        <v>13</v>
      </c>
      <c r="E14" s="1">
        <v>283</v>
      </c>
      <c r="F14" s="1">
        <v>91</v>
      </c>
      <c r="G14" s="1">
        <v>0</v>
      </c>
      <c r="H14" s="1">
        <v>0</v>
      </c>
      <c r="I14" s="1">
        <v>92</v>
      </c>
      <c r="J14" s="1">
        <v>0</v>
      </c>
      <c r="K14" s="1">
        <v>100</v>
      </c>
    </row>
    <row r="15" spans="1:11" x14ac:dyDescent="0.3">
      <c r="A15" s="3">
        <v>31</v>
      </c>
      <c r="B15" s="3" t="s">
        <v>59</v>
      </c>
      <c r="C15" s="3" t="s">
        <v>109</v>
      </c>
      <c r="D15" s="3">
        <v>13</v>
      </c>
      <c r="E15" s="3">
        <v>283</v>
      </c>
      <c r="F15" s="3">
        <v>0</v>
      </c>
      <c r="G15" s="3">
        <v>93</v>
      </c>
      <c r="H15" s="3">
        <v>0</v>
      </c>
      <c r="I15" s="3">
        <v>97</v>
      </c>
      <c r="J15" s="3">
        <v>93</v>
      </c>
      <c r="K15" s="3">
        <v>0</v>
      </c>
    </row>
    <row r="16" spans="1:11" x14ac:dyDescent="0.3">
      <c r="A16" s="1">
        <v>69</v>
      </c>
      <c r="B16" s="1" t="s">
        <v>47</v>
      </c>
      <c r="C16" s="1" t="s">
        <v>95</v>
      </c>
      <c r="D16" s="1">
        <v>15</v>
      </c>
      <c r="E16" s="1">
        <v>282</v>
      </c>
      <c r="F16" s="1">
        <v>93</v>
      </c>
      <c r="G16" s="1">
        <v>0</v>
      </c>
      <c r="H16" s="1">
        <v>0</v>
      </c>
      <c r="I16" s="1">
        <v>95</v>
      </c>
      <c r="J16" s="1">
        <v>94</v>
      </c>
      <c r="K16" s="1">
        <v>0</v>
      </c>
    </row>
    <row r="17" spans="1:11" x14ac:dyDescent="0.3">
      <c r="A17" s="3">
        <v>27</v>
      </c>
      <c r="B17" s="3" t="s">
        <v>59</v>
      </c>
      <c r="C17" s="3" t="s">
        <v>105</v>
      </c>
      <c r="D17" s="3">
        <v>15</v>
      </c>
      <c r="E17" s="3">
        <v>282</v>
      </c>
      <c r="F17" s="3">
        <v>98</v>
      </c>
      <c r="G17" s="3">
        <v>0</v>
      </c>
      <c r="H17" s="3">
        <v>91</v>
      </c>
      <c r="I17" s="3">
        <v>0</v>
      </c>
      <c r="J17" s="3">
        <v>0</v>
      </c>
      <c r="K17" s="3">
        <v>93</v>
      </c>
    </row>
    <row r="18" spans="1:11" x14ac:dyDescent="0.3">
      <c r="A18" s="1">
        <v>70</v>
      </c>
      <c r="B18" s="1" t="s">
        <v>47</v>
      </c>
      <c r="C18" s="1" t="s">
        <v>96</v>
      </c>
      <c r="D18" s="1">
        <v>17</v>
      </c>
      <c r="E18" s="1">
        <v>276</v>
      </c>
      <c r="F18" s="1">
        <v>0</v>
      </c>
      <c r="G18" s="1">
        <v>92</v>
      </c>
      <c r="H18" s="1">
        <v>88</v>
      </c>
      <c r="I18" s="1">
        <v>0</v>
      </c>
      <c r="J18" s="1">
        <v>0</v>
      </c>
      <c r="K18" s="1">
        <v>96</v>
      </c>
    </row>
    <row r="19" spans="1:11" x14ac:dyDescent="0.3">
      <c r="A19" s="3">
        <v>173</v>
      </c>
      <c r="B19" s="3" t="s">
        <v>54</v>
      </c>
      <c r="C19" s="3" t="s">
        <v>103</v>
      </c>
      <c r="D19" s="3">
        <v>17</v>
      </c>
      <c r="E19" s="3">
        <v>276</v>
      </c>
      <c r="F19" s="3">
        <v>94</v>
      </c>
      <c r="G19" s="3">
        <v>0</v>
      </c>
      <c r="H19" s="3">
        <v>93</v>
      </c>
      <c r="I19" s="3">
        <v>0</v>
      </c>
      <c r="J19" s="3">
        <v>89</v>
      </c>
      <c r="K19" s="3">
        <v>0</v>
      </c>
    </row>
    <row r="20" spans="1:11" x14ac:dyDescent="0.3">
      <c r="A20" s="1">
        <v>73</v>
      </c>
      <c r="B20" s="1" t="s">
        <v>47</v>
      </c>
      <c r="C20" s="1" t="s">
        <v>98</v>
      </c>
      <c r="D20" s="1">
        <v>19</v>
      </c>
      <c r="E20" s="1">
        <v>275</v>
      </c>
      <c r="F20" s="1">
        <v>90</v>
      </c>
      <c r="G20" s="1">
        <v>0</v>
      </c>
      <c r="H20" s="1">
        <v>0</v>
      </c>
      <c r="I20" s="1">
        <v>93</v>
      </c>
      <c r="J20" s="1">
        <v>0</v>
      </c>
      <c r="K20" s="1">
        <v>92</v>
      </c>
    </row>
    <row r="21" spans="1:11" x14ac:dyDescent="0.3">
      <c r="A21" s="3">
        <v>37</v>
      </c>
      <c r="B21" s="3" t="s">
        <v>59</v>
      </c>
      <c r="C21" s="3" t="s">
        <v>110</v>
      </c>
      <c r="D21" s="3">
        <v>20</v>
      </c>
      <c r="E21" s="3">
        <v>274</v>
      </c>
      <c r="F21" s="3">
        <v>92</v>
      </c>
      <c r="G21" s="3">
        <v>0</v>
      </c>
      <c r="H21" s="3">
        <v>0</v>
      </c>
      <c r="I21" s="3">
        <v>94</v>
      </c>
      <c r="J21" s="3">
        <v>88</v>
      </c>
      <c r="K21" s="3">
        <v>0</v>
      </c>
    </row>
    <row r="22" spans="1:11" x14ac:dyDescent="0.3">
      <c r="A22" s="1">
        <v>174</v>
      </c>
      <c r="B22" s="1" t="s">
        <v>54</v>
      </c>
      <c r="C22" s="1" t="s">
        <v>104</v>
      </c>
      <c r="D22" s="1">
        <v>21</v>
      </c>
      <c r="E22" s="1">
        <v>270</v>
      </c>
      <c r="F22" s="1">
        <v>89</v>
      </c>
      <c r="G22" s="1">
        <v>0</v>
      </c>
      <c r="H22" s="1">
        <v>89</v>
      </c>
      <c r="I22" s="1">
        <v>0</v>
      </c>
      <c r="J22" s="1">
        <v>92</v>
      </c>
      <c r="K22" s="1">
        <v>0</v>
      </c>
    </row>
    <row r="23" spans="1:11" x14ac:dyDescent="0.3">
      <c r="A23" s="3">
        <v>161</v>
      </c>
      <c r="B23" s="3" t="s">
        <v>87</v>
      </c>
      <c r="C23" s="3" t="s">
        <v>117</v>
      </c>
      <c r="D23" s="3">
        <v>21</v>
      </c>
      <c r="E23" s="3">
        <v>270</v>
      </c>
      <c r="F23" s="3">
        <v>89</v>
      </c>
      <c r="G23" s="3">
        <v>0</v>
      </c>
      <c r="H23" s="3">
        <v>90</v>
      </c>
      <c r="I23" s="3">
        <v>0</v>
      </c>
      <c r="J23" s="3">
        <v>91</v>
      </c>
      <c r="K23" s="3">
        <v>0</v>
      </c>
    </row>
    <row r="24" spans="1:11" x14ac:dyDescent="0.3">
      <c r="A24" s="1">
        <v>111</v>
      </c>
      <c r="B24" s="1" t="s">
        <v>90</v>
      </c>
      <c r="C24" s="1" t="s">
        <v>119</v>
      </c>
      <c r="D24" s="1">
        <v>23</v>
      </c>
      <c r="E24" s="1">
        <v>87</v>
      </c>
      <c r="F24" s="1">
        <v>87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x14ac:dyDescent="0.3">
      <c r="A25" s="3">
        <v>229</v>
      </c>
      <c r="B25" s="3" t="s">
        <v>48</v>
      </c>
      <c r="C25" s="3" t="s">
        <v>101</v>
      </c>
      <c r="D25" s="3">
        <v>24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 x14ac:dyDescent="0.3">
      <c r="A26" s="1">
        <v>16</v>
      </c>
      <c r="B26" s="1" t="s">
        <v>51</v>
      </c>
      <c r="C26" s="1" t="s">
        <v>102</v>
      </c>
      <c r="D26" s="1">
        <v>24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</sheetData>
  <autoFilter ref="A1:K3" xr:uid="{AF29BFC3-E10B-4CE2-964C-C70C24858EE8}">
    <sortState xmlns:xlrd2="http://schemas.microsoft.com/office/spreadsheetml/2017/richdata2" ref="A2:K26">
      <sortCondition ref="D1:D3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F43-7D8D-4EEA-96DE-C66A6183CC8A}">
  <dimension ref="A1:K26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31</v>
      </c>
      <c r="G1" s="4" t="s">
        <v>32</v>
      </c>
      <c r="H1" s="4" t="s">
        <v>28</v>
      </c>
      <c r="I1" s="4" t="s">
        <v>36</v>
      </c>
      <c r="J1" s="4" t="s">
        <v>29</v>
      </c>
      <c r="K1" s="4" t="s">
        <v>30</v>
      </c>
    </row>
    <row r="2" spans="1:11" x14ac:dyDescent="0.3">
      <c r="A2" s="1">
        <v>155</v>
      </c>
      <c r="B2" s="1" t="s">
        <v>74</v>
      </c>
      <c r="C2" s="1" t="s">
        <v>111</v>
      </c>
      <c r="D2" s="1">
        <v>1</v>
      </c>
      <c r="E2" s="1">
        <v>296</v>
      </c>
      <c r="F2" s="1">
        <v>0</v>
      </c>
      <c r="G2" s="1">
        <v>56.7</v>
      </c>
      <c r="H2" s="1">
        <v>2.23</v>
      </c>
      <c r="I2" s="1">
        <v>0</v>
      </c>
      <c r="J2" s="1">
        <v>87</v>
      </c>
      <c r="K2" s="1">
        <v>0</v>
      </c>
    </row>
    <row r="3" spans="1:11" x14ac:dyDescent="0.3">
      <c r="A3" s="3">
        <v>158</v>
      </c>
      <c r="B3" s="3" t="s">
        <v>74</v>
      </c>
      <c r="C3" s="3" t="s">
        <v>114</v>
      </c>
      <c r="D3" s="3">
        <v>1</v>
      </c>
      <c r="E3" s="3">
        <v>296</v>
      </c>
      <c r="F3" s="3">
        <v>26</v>
      </c>
      <c r="G3" s="3">
        <v>0</v>
      </c>
      <c r="H3" s="3">
        <v>0</v>
      </c>
      <c r="I3" s="3">
        <v>57</v>
      </c>
      <c r="J3" s="3">
        <v>0</v>
      </c>
      <c r="K3" s="3">
        <v>7.1</v>
      </c>
    </row>
    <row r="4" spans="1:11" x14ac:dyDescent="0.3">
      <c r="A4" s="1">
        <v>160</v>
      </c>
      <c r="B4" s="1" t="s">
        <v>74</v>
      </c>
      <c r="C4" s="1" t="s">
        <v>116</v>
      </c>
      <c r="D4" s="1">
        <v>1</v>
      </c>
      <c r="E4" s="1">
        <v>296</v>
      </c>
      <c r="F4" s="1">
        <v>0</v>
      </c>
      <c r="G4" s="1">
        <v>58</v>
      </c>
      <c r="H4" s="1">
        <v>0</v>
      </c>
      <c r="I4" s="1">
        <v>60</v>
      </c>
      <c r="J4" s="1">
        <v>90</v>
      </c>
      <c r="K4" s="1">
        <v>0</v>
      </c>
    </row>
    <row r="5" spans="1:11" x14ac:dyDescent="0.3">
      <c r="A5" s="3">
        <v>157</v>
      </c>
      <c r="B5" s="3" t="s">
        <v>74</v>
      </c>
      <c r="C5" s="3" t="s">
        <v>113</v>
      </c>
      <c r="D5" s="3">
        <v>4</v>
      </c>
      <c r="E5" s="3">
        <v>294</v>
      </c>
      <c r="F5" s="3">
        <v>0</v>
      </c>
      <c r="G5" s="3">
        <v>56.2</v>
      </c>
      <c r="H5" s="3">
        <v>2.04</v>
      </c>
      <c r="I5" s="3">
        <v>0</v>
      </c>
      <c r="J5" s="3">
        <v>87</v>
      </c>
      <c r="K5" s="3">
        <v>0</v>
      </c>
    </row>
    <row r="6" spans="1:11" x14ac:dyDescent="0.3">
      <c r="A6" s="1">
        <v>74</v>
      </c>
      <c r="B6" s="1" t="s">
        <v>47</v>
      </c>
      <c r="C6" s="1" t="s">
        <v>100</v>
      </c>
      <c r="D6" s="1">
        <v>5</v>
      </c>
      <c r="E6" s="1">
        <v>292</v>
      </c>
      <c r="F6" s="1">
        <v>0</v>
      </c>
      <c r="G6" s="1">
        <v>56.4</v>
      </c>
      <c r="H6" s="1">
        <v>2.1</v>
      </c>
      <c r="I6" s="1">
        <v>0</v>
      </c>
      <c r="J6" s="1">
        <v>82</v>
      </c>
      <c r="K6" s="1">
        <v>0</v>
      </c>
    </row>
    <row r="7" spans="1:11" x14ac:dyDescent="0.3">
      <c r="A7" s="3">
        <v>156</v>
      </c>
      <c r="B7" s="3" t="s">
        <v>74</v>
      </c>
      <c r="C7" s="3" t="s">
        <v>112</v>
      </c>
      <c r="D7" s="3">
        <v>6</v>
      </c>
      <c r="E7" s="3">
        <v>291</v>
      </c>
      <c r="F7" s="3">
        <v>26.7</v>
      </c>
      <c r="G7" s="3">
        <v>0</v>
      </c>
      <c r="H7" s="3">
        <v>2.16</v>
      </c>
      <c r="I7" s="3">
        <v>0</v>
      </c>
      <c r="J7" s="3">
        <v>0</v>
      </c>
      <c r="K7" s="3">
        <v>6.98</v>
      </c>
    </row>
    <row r="8" spans="1:11" x14ac:dyDescent="0.3">
      <c r="A8" s="1">
        <v>129</v>
      </c>
      <c r="B8" s="1" t="s">
        <v>90</v>
      </c>
      <c r="C8" s="1" t="s">
        <v>118</v>
      </c>
      <c r="D8" s="1">
        <v>7</v>
      </c>
      <c r="E8" s="1">
        <v>290</v>
      </c>
      <c r="F8" s="1">
        <v>27.1</v>
      </c>
      <c r="G8" s="1">
        <v>0</v>
      </c>
      <c r="H8" s="1">
        <v>2.3199999999999998</v>
      </c>
      <c r="I8" s="1">
        <v>0</v>
      </c>
      <c r="J8" s="1">
        <v>79</v>
      </c>
      <c r="K8" s="1">
        <v>0</v>
      </c>
    </row>
    <row r="9" spans="1:11" x14ac:dyDescent="0.3">
      <c r="A9" s="3">
        <v>29</v>
      </c>
      <c r="B9" s="3" t="s">
        <v>59</v>
      </c>
      <c r="C9" s="3" t="s">
        <v>107</v>
      </c>
      <c r="D9" s="3">
        <v>8</v>
      </c>
      <c r="E9" s="3">
        <v>289</v>
      </c>
      <c r="F9" s="3">
        <v>25.5</v>
      </c>
      <c r="G9" s="3">
        <v>0</v>
      </c>
      <c r="H9" s="3">
        <v>2.1800000000000002</v>
      </c>
      <c r="I9" s="3">
        <v>0</v>
      </c>
      <c r="J9" s="3">
        <v>64</v>
      </c>
      <c r="K9" s="3">
        <v>0</v>
      </c>
    </row>
    <row r="10" spans="1:11" x14ac:dyDescent="0.3">
      <c r="A10" s="1">
        <v>30</v>
      </c>
      <c r="B10" s="1" t="s">
        <v>59</v>
      </c>
      <c r="C10" s="1" t="s">
        <v>108</v>
      </c>
      <c r="D10" s="1">
        <v>8</v>
      </c>
      <c r="E10" s="1">
        <v>289</v>
      </c>
      <c r="F10" s="1">
        <v>0</v>
      </c>
      <c r="G10" s="1">
        <v>59.7</v>
      </c>
      <c r="H10" s="1">
        <v>0</v>
      </c>
      <c r="I10" s="1">
        <v>49</v>
      </c>
      <c r="J10" s="1">
        <v>0</v>
      </c>
      <c r="K10" s="1">
        <v>7.91</v>
      </c>
    </row>
    <row r="11" spans="1:11" x14ac:dyDescent="0.3">
      <c r="A11" s="3">
        <v>159</v>
      </c>
      <c r="B11" s="3" t="s">
        <v>74</v>
      </c>
      <c r="C11" s="3" t="s">
        <v>115</v>
      </c>
      <c r="D11" s="3">
        <v>10</v>
      </c>
      <c r="E11" s="3">
        <v>288</v>
      </c>
      <c r="F11" s="3">
        <v>26.8</v>
      </c>
      <c r="G11" s="3">
        <v>0</v>
      </c>
      <c r="H11" s="3">
        <v>0</v>
      </c>
      <c r="I11" s="3">
        <v>54</v>
      </c>
      <c r="J11" s="3">
        <v>0</v>
      </c>
      <c r="K11" s="3">
        <v>5.99</v>
      </c>
    </row>
    <row r="12" spans="1:11" x14ac:dyDescent="0.3">
      <c r="A12" s="1">
        <v>72</v>
      </c>
      <c r="B12" s="1" t="s">
        <v>47</v>
      </c>
      <c r="C12" s="1" t="s">
        <v>99</v>
      </c>
      <c r="D12" s="1">
        <v>11</v>
      </c>
      <c r="E12" s="1">
        <v>285</v>
      </c>
      <c r="F12" s="1">
        <v>0</v>
      </c>
      <c r="G12" s="1">
        <v>59.2</v>
      </c>
      <c r="H12" s="1">
        <v>2.02</v>
      </c>
      <c r="I12" s="1">
        <v>0</v>
      </c>
      <c r="J12" s="1">
        <v>80</v>
      </c>
      <c r="K12" s="1">
        <v>0</v>
      </c>
    </row>
    <row r="13" spans="1:11" x14ac:dyDescent="0.3">
      <c r="A13" s="3">
        <v>28</v>
      </c>
      <c r="B13" s="3" t="s">
        <v>59</v>
      </c>
      <c r="C13" s="3" t="s">
        <v>106</v>
      </c>
      <c r="D13" s="3">
        <v>12</v>
      </c>
      <c r="E13" s="3">
        <v>284</v>
      </c>
      <c r="F13" s="3">
        <v>0</v>
      </c>
      <c r="G13" s="3">
        <v>57.4</v>
      </c>
      <c r="H13" s="3">
        <v>1.97</v>
      </c>
      <c r="I13" s="3">
        <v>0</v>
      </c>
      <c r="J13" s="3">
        <v>0</v>
      </c>
      <c r="K13" s="3">
        <v>6.3</v>
      </c>
    </row>
    <row r="14" spans="1:11" x14ac:dyDescent="0.3">
      <c r="A14" s="1">
        <v>71</v>
      </c>
      <c r="B14" s="1" t="s">
        <v>47</v>
      </c>
      <c r="C14" s="1" t="s">
        <v>97</v>
      </c>
      <c r="D14" s="1">
        <v>13</v>
      </c>
      <c r="E14" s="1">
        <v>283</v>
      </c>
      <c r="F14" s="1">
        <v>28.9</v>
      </c>
      <c r="G14" s="1">
        <v>0</v>
      </c>
      <c r="H14" s="1">
        <v>0</v>
      </c>
      <c r="I14" s="1">
        <v>42</v>
      </c>
      <c r="J14" s="1">
        <v>0</v>
      </c>
      <c r="K14" s="1">
        <v>7.99</v>
      </c>
    </row>
    <row r="15" spans="1:11" x14ac:dyDescent="0.3">
      <c r="A15" s="3">
        <v>31</v>
      </c>
      <c r="B15" s="3" t="s">
        <v>59</v>
      </c>
      <c r="C15" s="3" t="s">
        <v>109</v>
      </c>
      <c r="D15" s="3">
        <v>13</v>
      </c>
      <c r="E15" s="3">
        <v>283</v>
      </c>
      <c r="F15" s="3">
        <v>0</v>
      </c>
      <c r="G15" s="3">
        <v>61.2</v>
      </c>
      <c r="H15" s="3">
        <v>0</v>
      </c>
      <c r="I15" s="3">
        <v>52</v>
      </c>
      <c r="J15" s="3">
        <v>72</v>
      </c>
      <c r="K15" s="3">
        <v>0</v>
      </c>
    </row>
    <row r="16" spans="1:11" x14ac:dyDescent="0.3">
      <c r="A16" s="1">
        <v>69</v>
      </c>
      <c r="B16" s="1" t="s">
        <v>47</v>
      </c>
      <c r="C16" s="1" t="s">
        <v>95</v>
      </c>
      <c r="D16" s="1">
        <v>15</v>
      </c>
      <c r="E16" s="1">
        <v>282</v>
      </c>
      <c r="F16" s="1">
        <v>28.3</v>
      </c>
      <c r="G16" s="1">
        <v>0</v>
      </c>
      <c r="H16" s="1">
        <v>0</v>
      </c>
      <c r="I16" s="1">
        <v>47</v>
      </c>
      <c r="J16" s="1">
        <v>77</v>
      </c>
      <c r="K16" s="1">
        <v>0</v>
      </c>
    </row>
    <row r="17" spans="1:11" x14ac:dyDescent="0.3">
      <c r="A17" s="3">
        <v>27</v>
      </c>
      <c r="B17" s="3" t="s">
        <v>59</v>
      </c>
      <c r="C17" s="3" t="s">
        <v>105</v>
      </c>
      <c r="D17" s="3">
        <v>15</v>
      </c>
      <c r="E17" s="3">
        <v>282</v>
      </c>
      <c r="F17" s="3">
        <v>26.5</v>
      </c>
      <c r="G17" s="3">
        <v>0</v>
      </c>
      <c r="H17" s="3">
        <v>1.9</v>
      </c>
      <c r="I17" s="3">
        <v>0</v>
      </c>
      <c r="J17" s="3">
        <v>0</v>
      </c>
      <c r="K17" s="3">
        <v>5.45</v>
      </c>
    </row>
    <row r="18" spans="1:11" x14ac:dyDescent="0.3">
      <c r="A18" s="1">
        <v>70</v>
      </c>
      <c r="B18" s="1" t="s">
        <v>47</v>
      </c>
      <c r="C18" s="1" t="s">
        <v>96</v>
      </c>
      <c r="D18" s="1">
        <v>17</v>
      </c>
      <c r="E18" s="1">
        <v>276</v>
      </c>
      <c r="F18" s="1">
        <v>0</v>
      </c>
      <c r="G18" s="1">
        <v>65</v>
      </c>
      <c r="H18" s="1">
        <v>1.67</v>
      </c>
      <c r="I18" s="1">
        <v>0</v>
      </c>
      <c r="J18" s="1">
        <v>0</v>
      </c>
      <c r="K18" s="1">
        <v>6.35</v>
      </c>
    </row>
    <row r="19" spans="1:11" x14ac:dyDescent="0.3">
      <c r="A19" s="3">
        <v>173</v>
      </c>
      <c r="B19" s="3" t="s">
        <v>54</v>
      </c>
      <c r="C19" s="3" t="s">
        <v>103</v>
      </c>
      <c r="D19" s="3">
        <v>17</v>
      </c>
      <c r="E19" s="3">
        <v>276</v>
      </c>
      <c r="F19" s="3">
        <v>28</v>
      </c>
      <c r="G19" s="3">
        <v>0</v>
      </c>
      <c r="H19" s="3">
        <v>1.98</v>
      </c>
      <c r="I19" s="3">
        <v>0</v>
      </c>
      <c r="J19" s="3">
        <v>62</v>
      </c>
      <c r="K19" s="3">
        <v>0</v>
      </c>
    </row>
    <row r="20" spans="1:11" x14ac:dyDescent="0.3">
      <c r="A20" s="1">
        <v>73</v>
      </c>
      <c r="B20" s="1" t="s">
        <v>47</v>
      </c>
      <c r="C20" s="1" t="s">
        <v>98</v>
      </c>
      <c r="D20" s="1">
        <v>19</v>
      </c>
      <c r="E20" s="1">
        <v>275</v>
      </c>
      <c r="F20" s="1">
        <v>29.2</v>
      </c>
      <c r="G20" s="1">
        <v>0</v>
      </c>
      <c r="H20" s="1">
        <v>0</v>
      </c>
      <c r="I20" s="1">
        <v>43</v>
      </c>
      <c r="J20" s="1">
        <v>0</v>
      </c>
      <c r="K20" s="1">
        <v>5.0599999999999996</v>
      </c>
    </row>
    <row r="21" spans="1:11" x14ac:dyDescent="0.3">
      <c r="A21" s="3">
        <v>37</v>
      </c>
      <c r="B21" s="3" t="s">
        <v>59</v>
      </c>
      <c r="C21" s="3" t="s">
        <v>110</v>
      </c>
      <c r="D21" s="3">
        <v>20</v>
      </c>
      <c r="E21" s="3">
        <v>274</v>
      </c>
      <c r="F21" s="3">
        <v>28.4</v>
      </c>
      <c r="G21" s="3">
        <v>0</v>
      </c>
      <c r="H21" s="3">
        <v>0</v>
      </c>
      <c r="I21" s="3">
        <v>44</v>
      </c>
      <c r="J21" s="3">
        <v>55</v>
      </c>
      <c r="K21" s="3">
        <v>0</v>
      </c>
    </row>
    <row r="22" spans="1:11" x14ac:dyDescent="0.3">
      <c r="A22" s="1">
        <v>174</v>
      </c>
      <c r="B22" s="1" t="s">
        <v>54</v>
      </c>
      <c r="C22" s="1" t="s">
        <v>104</v>
      </c>
      <c r="D22" s="1">
        <v>21</v>
      </c>
      <c r="E22" s="1">
        <v>270</v>
      </c>
      <c r="F22" s="1">
        <v>29.3</v>
      </c>
      <c r="G22" s="1">
        <v>0</v>
      </c>
      <c r="H22" s="1">
        <v>1.78</v>
      </c>
      <c r="I22" s="1">
        <v>0</v>
      </c>
      <c r="J22" s="1">
        <v>66</v>
      </c>
      <c r="K22" s="1">
        <v>0</v>
      </c>
    </row>
    <row r="23" spans="1:11" x14ac:dyDescent="0.3">
      <c r="A23" s="3">
        <v>161</v>
      </c>
      <c r="B23" s="3" t="s">
        <v>87</v>
      </c>
      <c r="C23" s="3" t="s">
        <v>117</v>
      </c>
      <c r="D23" s="3">
        <v>21</v>
      </c>
      <c r="E23" s="3">
        <v>270</v>
      </c>
      <c r="F23" s="3">
        <v>29.3</v>
      </c>
      <c r="G23" s="3">
        <v>0</v>
      </c>
      <c r="H23" s="3">
        <v>1.85</v>
      </c>
      <c r="I23" s="3">
        <v>0</v>
      </c>
      <c r="J23" s="3">
        <v>64</v>
      </c>
      <c r="K23" s="3">
        <v>0</v>
      </c>
    </row>
    <row r="24" spans="1:11" x14ac:dyDescent="0.3">
      <c r="A24" s="1">
        <v>111</v>
      </c>
      <c r="B24" s="1" t="s">
        <v>90</v>
      </c>
      <c r="C24" s="1" t="s">
        <v>119</v>
      </c>
      <c r="D24" s="1">
        <v>23</v>
      </c>
      <c r="E24" s="1">
        <v>87</v>
      </c>
      <c r="F24" s="1">
        <v>30.8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x14ac:dyDescent="0.3">
      <c r="A25" s="3">
        <v>229</v>
      </c>
      <c r="B25" s="3" t="s">
        <v>48</v>
      </c>
      <c r="C25" s="3" t="s">
        <v>101</v>
      </c>
      <c r="D25" s="3">
        <v>24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 x14ac:dyDescent="0.3">
      <c r="A26" s="1">
        <v>16</v>
      </c>
      <c r="B26" s="1" t="s">
        <v>51</v>
      </c>
      <c r="C26" s="1" t="s">
        <v>102</v>
      </c>
      <c r="D26" s="1">
        <v>24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</sheetData>
  <autoFilter ref="A1:K26" xr:uid="{C4EDCF43-7D8D-4EEA-96DE-C66A6183CC8A}">
    <sortState xmlns:xlrd2="http://schemas.microsoft.com/office/spreadsheetml/2017/richdata2" ref="A2:K26">
      <sortCondition ref="D1:D26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60AC-A39F-4B2E-8274-54828D212E3C}">
  <dimension ref="A1:C9"/>
  <sheetViews>
    <sheetView workbookViewId="0"/>
  </sheetViews>
  <sheetFormatPr defaultRowHeight="14.4" x14ac:dyDescent="0.3"/>
  <cols>
    <col min="1" max="1" width="26.33203125" bestFit="1" customWidth="1"/>
    <col min="2" max="2" width="17" bestFit="1" customWidth="1"/>
  </cols>
  <sheetData>
    <row r="1" spans="1:3" x14ac:dyDescent="0.3">
      <c r="A1" t="s">
        <v>22</v>
      </c>
      <c r="B1" t="s">
        <v>34</v>
      </c>
      <c r="C1" t="s">
        <v>35</v>
      </c>
    </row>
    <row r="2" spans="1:3" x14ac:dyDescent="0.3">
      <c r="A2" s="10" t="s">
        <v>47</v>
      </c>
      <c r="B2">
        <f>COUNTIF('Athlete Results'!B:B,Fees!A2)</f>
        <v>6</v>
      </c>
      <c r="C2" s="6">
        <f>B2*8</f>
        <v>48</v>
      </c>
    </row>
    <row r="3" spans="1:3" x14ac:dyDescent="0.3">
      <c r="A3" s="10" t="s">
        <v>48</v>
      </c>
      <c r="B3">
        <f>COUNTIF('Athlete Results'!B:B,Fees!A3)</f>
        <v>1</v>
      </c>
      <c r="C3" s="6">
        <f t="shared" ref="C3:C9" si="0">B3*8</f>
        <v>8</v>
      </c>
    </row>
    <row r="4" spans="1:3" x14ac:dyDescent="0.3">
      <c r="A4" s="10" t="s">
        <v>51</v>
      </c>
      <c r="B4">
        <f>COUNTIF('Athlete Results'!B:B,Fees!A4)</f>
        <v>1</v>
      </c>
      <c r="C4" s="6">
        <f t="shared" si="0"/>
        <v>8</v>
      </c>
    </row>
    <row r="5" spans="1:3" x14ac:dyDescent="0.3">
      <c r="A5" s="10" t="s">
        <v>54</v>
      </c>
      <c r="B5">
        <f>COUNTIF('Athlete Results'!B:B,Fees!A5)</f>
        <v>2</v>
      </c>
      <c r="C5" s="6">
        <f t="shared" si="0"/>
        <v>16</v>
      </c>
    </row>
    <row r="6" spans="1:3" x14ac:dyDescent="0.3">
      <c r="A6" s="10" t="s">
        <v>59</v>
      </c>
      <c r="B6">
        <f>COUNTIF('Athlete Results'!B:B,Fees!A6)</f>
        <v>6</v>
      </c>
      <c r="C6" s="6">
        <f t="shared" si="0"/>
        <v>48</v>
      </c>
    </row>
    <row r="7" spans="1:3" x14ac:dyDescent="0.3">
      <c r="A7" s="10" t="s">
        <v>74</v>
      </c>
      <c r="B7">
        <f>COUNTIF('Athlete Results'!B:B,Fees!A7)</f>
        <v>6</v>
      </c>
      <c r="C7" s="6">
        <f t="shared" si="0"/>
        <v>48</v>
      </c>
    </row>
    <row r="8" spans="1:3" x14ac:dyDescent="0.3">
      <c r="A8" s="10" t="s">
        <v>87</v>
      </c>
      <c r="B8">
        <f>COUNTIF('Athlete Results'!B:B,Fees!A8)</f>
        <v>1</v>
      </c>
      <c r="C8" s="6">
        <f t="shared" si="0"/>
        <v>8</v>
      </c>
    </row>
    <row r="9" spans="1:3" x14ac:dyDescent="0.3">
      <c r="A9" s="10" t="s">
        <v>90</v>
      </c>
      <c r="B9">
        <f>COUNTIF('Athlete Results'!B:B,Fees!A9)</f>
        <v>2</v>
      </c>
      <c r="C9" s="6">
        <f t="shared" si="0"/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4B79-EE61-488D-BBDD-523AAD61B68E}">
  <dimension ref="A1:D26"/>
  <sheetViews>
    <sheetView topLeftCell="A4" workbookViewId="0">
      <selection activeCell="A2" sqref="A2:A9"/>
    </sheetView>
  </sheetViews>
  <sheetFormatPr defaultRowHeight="14.4" x14ac:dyDescent="0.3"/>
  <cols>
    <col min="1" max="1" width="10" bestFit="1" customWidth="1"/>
    <col min="2" max="2" width="26.33203125" bestFit="1" customWidth="1"/>
    <col min="3" max="3" width="10.5546875" bestFit="1" customWidth="1"/>
    <col min="4" max="4" width="11.88671875" bestFit="1" customWidth="1"/>
  </cols>
  <sheetData>
    <row r="1" spans="1:4" x14ac:dyDescent="0.3">
      <c r="A1" t="s">
        <v>4</v>
      </c>
      <c r="B1" t="s">
        <v>0</v>
      </c>
      <c r="C1" t="s">
        <v>1</v>
      </c>
      <c r="D1" t="s">
        <v>2</v>
      </c>
    </row>
    <row r="2" spans="1:4" ht="15.6" x14ac:dyDescent="0.3">
      <c r="A2" s="9">
        <v>69</v>
      </c>
      <c r="B2" s="10" t="s">
        <v>47</v>
      </c>
      <c r="C2" s="1" t="s">
        <v>37</v>
      </c>
      <c r="D2" s="1" t="s">
        <v>38</v>
      </c>
    </row>
    <row r="3" spans="1:4" ht="15.6" x14ac:dyDescent="0.3">
      <c r="A3" s="9">
        <v>70</v>
      </c>
      <c r="B3" s="10" t="s">
        <v>47</v>
      </c>
      <c r="C3" s="1" t="s">
        <v>72</v>
      </c>
      <c r="D3" s="1" t="s">
        <v>73</v>
      </c>
    </row>
    <row r="4" spans="1:4" ht="15.6" x14ac:dyDescent="0.3">
      <c r="A4" s="9">
        <v>71</v>
      </c>
      <c r="B4" s="10" t="s">
        <v>47</v>
      </c>
      <c r="C4" s="1" t="s">
        <v>39</v>
      </c>
      <c r="D4" s="1" t="s">
        <v>40</v>
      </c>
    </row>
    <row r="5" spans="1:4" ht="15.6" x14ac:dyDescent="0.3">
      <c r="A5" s="9">
        <v>73</v>
      </c>
      <c r="B5" s="10" t="s">
        <v>47</v>
      </c>
      <c r="C5" s="1" t="s">
        <v>41</v>
      </c>
      <c r="D5" s="1" t="s">
        <v>42</v>
      </c>
    </row>
    <row r="6" spans="1:4" ht="15.6" x14ac:dyDescent="0.3">
      <c r="A6" s="9">
        <v>72</v>
      </c>
      <c r="B6" s="10" t="s">
        <v>47</v>
      </c>
      <c r="C6" s="1" t="s">
        <v>43</v>
      </c>
      <c r="D6" s="1" t="s">
        <v>44</v>
      </c>
    </row>
    <row r="7" spans="1:4" ht="15.6" x14ac:dyDescent="0.3">
      <c r="A7" s="9">
        <v>74</v>
      </c>
      <c r="B7" s="10" t="s">
        <v>47</v>
      </c>
      <c r="C7" s="1" t="s">
        <v>45</v>
      </c>
      <c r="D7" s="1" t="s">
        <v>46</v>
      </c>
    </row>
    <row r="8" spans="1:4" ht="15.6" x14ac:dyDescent="0.3">
      <c r="A8" s="9">
        <v>229</v>
      </c>
      <c r="B8" s="10" t="s">
        <v>48</v>
      </c>
      <c r="C8" s="1" t="s">
        <v>49</v>
      </c>
      <c r="D8" s="1" t="s">
        <v>50</v>
      </c>
    </row>
    <row r="9" spans="1:4" ht="15.6" x14ac:dyDescent="0.3">
      <c r="A9" s="9">
        <v>16</v>
      </c>
      <c r="B9" s="10" t="s">
        <v>51</v>
      </c>
      <c r="C9" s="1" t="s">
        <v>52</v>
      </c>
      <c r="D9" s="1" t="s">
        <v>53</v>
      </c>
    </row>
    <row r="10" spans="1:4" ht="15.6" x14ac:dyDescent="0.3">
      <c r="A10" s="9">
        <v>173</v>
      </c>
      <c r="B10" s="10" t="s">
        <v>54</v>
      </c>
      <c r="C10" s="1" t="s">
        <v>55</v>
      </c>
      <c r="D10" s="1" t="s">
        <v>56</v>
      </c>
    </row>
    <row r="11" spans="1:4" ht="15.6" x14ac:dyDescent="0.3">
      <c r="A11" s="9">
        <v>174</v>
      </c>
      <c r="B11" s="10" t="s">
        <v>54</v>
      </c>
      <c r="C11" s="1" t="s">
        <v>57</v>
      </c>
      <c r="D11" s="1" t="s">
        <v>58</v>
      </c>
    </row>
    <row r="12" spans="1:4" ht="15.6" x14ac:dyDescent="0.3">
      <c r="A12" s="9">
        <v>27</v>
      </c>
      <c r="B12" s="10" t="s">
        <v>59</v>
      </c>
      <c r="C12" s="1" t="s">
        <v>60</v>
      </c>
      <c r="D12" s="1" t="s">
        <v>61</v>
      </c>
    </row>
    <row r="13" spans="1:4" ht="15.6" x14ac:dyDescent="0.3">
      <c r="A13" s="9">
        <v>28</v>
      </c>
      <c r="B13" s="10" t="s">
        <v>59</v>
      </c>
      <c r="C13" s="1" t="s">
        <v>62</v>
      </c>
      <c r="D13" s="1" t="s">
        <v>63</v>
      </c>
    </row>
    <row r="14" spans="1:4" ht="15.6" x14ac:dyDescent="0.3">
      <c r="A14" s="9">
        <v>29</v>
      </c>
      <c r="B14" s="10" t="s">
        <v>59</v>
      </c>
      <c r="C14" s="1" t="s">
        <v>64</v>
      </c>
      <c r="D14" s="1" t="s">
        <v>65</v>
      </c>
    </row>
    <row r="15" spans="1:4" ht="15.6" x14ac:dyDescent="0.3">
      <c r="A15" s="9">
        <v>30</v>
      </c>
      <c r="B15" s="10" t="s">
        <v>59</v>
      </c>
      <c r="C15" s="1" t="s">
        <v>66</v>
      </c>
      <c r="D15" s="1" t="s">
        <v>67</v>
      </c>
    </row>
    <row r="16" spans="1:4" ht="15.6" x14ac:dyDescent="0.3">
      <c r="A16" s="9">
        <v>31</v>
      </c>
      <c r="B16" s="10" t="s">
        <v>59</v>
      </c>
      <c r="C16" s="1" t="s">
        <v>68</v>
      </c>
      <c r="D16" s="1" t="s">
        <v>69</v>
      </c>
    </row>
    <row r="17" spans="1:4" ht="15.6" x14ac:dyDescent="0.3">
      <c r="A17" s="9">
        <v>37</v>
      </c>
      <c r="B17" s="10" t="s">
        <v>59</v>
      </c>
      <c r="C17" s="1" t="s">
        <v>70</v>
      </c>
      <c r="D17" s="1" t="s">
        <v>71</v>
      </c>
    </row>
    <row r="18" spans="1:4" ht="15.6" x14ac:dyDescent="0.3">
      <c r="A18" s="9">
        <v>155</v>
      </c>
      <c r="B18" s="10" t="s">
        <v>74</v>
      </c>
      <c r="C18" s="1" t="s">
        <v>75</v>
      </c>
      <c r="D18" s="1" t="s">
        <v>76</v>
      </c>
    </row>
    <row r="19" spans="1:4" ht="15.6" x14ac:dyDescent="0.3">
      <c r="A19" s="9">
        <v>156</v>
      </c>
      <c r="B19" s="10" t="s">
        <v>74</v>
      </c>
      <c r="C19" s="1" t="s">
        <v>77</v>
      </c>
      <c r="D19" s="1" t="s">
        <v>78</v>
      </c>
    </row>
    <row r="20" spans="1:4" ht="15.6" x14ac:dyDescent="0.3">
      <c r="A20" s="9">
        <v>157</v>
      </c>
      <c r="B20" s="10" t="s">
        <v>74</v>
      </c>
      <c r="C20" s="1" t="s">
        <v>79</v>
      </c>
      <c r="D20" s="1" t="s">
        <v>80</v>
      </c>
    </row>
    <row r="21" spans="1:4" ht="15.6" x14ac:dyDescent="0.3">
      <c r="A21" s="9">
        <v>158</v>
      </c>
      <c r="B21" s="10" t="s">
        <v>74</v>
      </c>
      <c r="C21" s="1" t="s">
        <v>81</v>
      </c>
      <c r="D21" s="1" t="s">
        <v>82</v>
      </c>
    </row>
    <row r="22" spans="1:4" ht="15.6" x14ac:dyDescent="0.3">
      <c r="A22" s="9">
        <v>159</v>
      </c>
      <c r="B22" s="10" t="s">
        <v>74</v>
      </c>
      <c r="C22" s="1" t="s">
        <v>83</v>
      </c>
      <c r="D22" s="1" t="s">
        <v>84</v>
      </c>
    </row>
    <row r="23" spans="1:4" ht="15.6" x14ac:dyDescent="0.3">
      <c r="A23" s="9">
        <v>160</v>
      </c>
      <c r="B23" s="10" t="s">
        <v>74</v>
      </c>
      <c r="C23" s="1" t="s">
        <v>85</v>
      </c>
      <c r="D23" s="1" t="s">
        <v>86</v>
      </c>
    </row>
    <row r="24" spans="1:4" ht="15.6" x14ac:dyDescent="0.3">
      <c r="A24" s="9">
        <v>161</v>
      </c>
      <c r="B24" s="10" t="s">
        <v>87</v>
      </c>
      <c r="C24" s="1" t="s">
        <v>88</v>
      </c>
      <c r="D24" s="1" t="s">
        <v>89</v>
      </c>
    </row>
    <row r="25" spans="1:4" ht="15.6" x14ac:dyDescent="0.3">
      <c r="A25" s="9">
        <v>129</v>
      </c>
      <c r="B25" s="10" t="s">
        <v>90</v>
      </c>
      <c r="C25" s="1" t="s">
        <v>91</v>
      </c>
      <c r="D25" s="1" t="s">
        <v>92</v>
      </c>
    </row>
    <row r="26" spans="1:4" ht="15.6" x14ac:dyDescent="0.3">
      <c r="A26" s="9">
        <v>111</v>
      </c>
      <c r="B26" s="10" t="s">
        <v>90</v>
      </c>
      <c r="C26" s="1" t="s">
        <v>93</v>
      </c>
      <c r="D26" s="1" t="s">
        <v>94</v>
      </c>
    </row>
  </sheetData>
  <autoFilter ref="A1:D1" xr:uid="{D8764B79-EE61-488D-BBDD-523AAD61B68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598D-8B4E-4CC1-B0C0-B004C0102AF3}">
  <dimension ref="A1:B12"/>
  <sheetViews>
    <sheetView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0.6640625" bestFit="1" customWidth="1"/>
  </cols>
  <sheetData>
    <row r="1" spans="1:2" x14ac:dyDescent="0.3">
      <c r="A1" t="s">
        <v>3</v>
      </c>
      <c r="B1" t="s">
        <v>10</v>
      </c>
    </row>
    <row r="2" spans="1:2" x14ac:dyDescent="0.3">
      <c r="A2" t="s">
        <v>5</v>
      </c>
      <c r="B2" t="s">
        <v>11</v>
      </c>
    </row>
    <row r="3" spans="1:2" x14ac:dyDescent="0.3">
      <c r="A3" t="s">
        <v>6</v>
      </c>
      <c r="B3" t="s">
        <v>11</v>
      </c>
    </row>
    <row r="4" spans="1:2" x14ac:dyDescent="0.3">
      <c r="A4" t="s">
        <v>7</v>
      </c>
      <c r="B4" t="s">
        <v>11</v>
      </c>
    </row>
    <row r="5" spans="1:2" x14ac:dyDescent="0.3">
      <c r="A5" t="s">
        <v>19</v>
      </c>
      <c r="B5" t="s">
        <v>12</v>
      </c>
    </row>
    <row r="6" spans="1:2" x14ac:dyDescent="0.3">
      <c r="A6" t="s">
        <v>17</v>
      </c>
      <c r="B6" t="s">
        <v>12</v>
      </c>
    </row>
    <row r="7" spans="1:2" x14ac:dyDescent="0.3">
      <c r="A7" t="s">
        <v>16</v>
      </c>
      <c r="B7" t="s">
        <v>12</v>
      </c>
    </row>
    <row r="8" spans="1:2" x14ac:dyDescent="0.3">
      <c r="A8" t="s">
        <v>18</v>
      </c>
      <c r="B8" t="s">
        <v>12</v>
      </c>
    </row>
    <row r="9" spans="1:2" x14ac:dyDescent="0.3">
      <c r="A9" t="s">
        <v>8</v>
      </c>
      <c r="B9" t="s">
        <v>12</v>
      </c>
    </row>
    <row r="10" spans="1:2" x14ac:dyDescent="0.3">
      <c r="A10" t="s">
        <v>20</v>
      </c>
      <c r="B10" t="s">
        <v>13</v>
      </c>
    </row>
    <row r="11" spans="1:2" x14ac:dyDescent="0.3">
      <c r="A11" t="s">
        <v>9</v>
      </c>
      <c r="B11" t="s">
        <v>13</v>
      </c>
    </row>
    <row r="12" spans="1:2" x14ac:dyDescent="0.3">
      <c r="A12" t="s">
        <v>21</v>
      </c>
      <c r="B1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6BAF-2F17-48B9-BD70-E87AC76C6011}">
  <dimension ref="A1:F15"/>
  <sheetViews>
    <sheetView zoomScaleNormal="100"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5</v>
      </c>
      <c r="B2">
        <v>29</v>
      </c>
      <c r="C2" s="8">
        <v>25.5</v>
      </c>
      <c r="D2">
        <f>ROUNDDOWN(RANK(C2,$C$2:$C$79,1),0)</f>
        <v>1</v>
      </c>
      <c r="E2">
        <f>101-D2</f>
        <v>100</v>
      </c>
      <c r="F2" t="str">
        <f>VLOOKUP(B2,Athlete!A:B,2,FALSE)</f>
        <v>Epsom and Ewell</v>
      </c>
    </row>
    <row r="3" spans="1:6" x14ac:dyDescent="0.3">
      <c r="A3" t="s">
        <v>5</v>
      </c>
      <c r="B3">
        <v>158</v>
      </c>
      <c r="C3" s="8">
        <v>26</v>
      </c>
      <c r="D3">
        <f>ROUNDDOWN(RANK(C3,$C$2:$C$79,1),0)</f>
        <v>2</v>
      </c>
      <c r="E3">
        <f t="shared" ref="E3" si="0">101-D3</f>
        <v>99</v>
      </c>
      <c r="F3" t="str">
        <f>VLOOKUP(B3,Athlete!A:B,2,FALSE)</f>
        <v>Impact Athletic A</v>
      </c>
    </row>
    <row r="4" spans="1:6" x14ac:dyDescent="0.3">
      <c r="A4" t="s">
        <v>5</v>
      </c>
      <c r="B4">
        <v>69</v>
      </c>
      <c r="C4">
        <v>28.3</v>
      </c>
      <c r="D4">
        <f t="shared" ref="D4:D15" si="1">ROUNDDOWN(RANK(C4,$C$2:$C$79,1),0)</f>
        <v>8</v>
      </c>
      <c r="E4">
        <f t="shared" ref="E4:E15" si="2">101-D4</f>
        <v>93</v>
      </c>
      <c r="F4" t="str">
        <f>VLOOKUP(B4,Athlete!A:B,2,FALSE)</f>
        <v>GGAC</v>
      </c>
    </row>
    <row r="5" spans="1:6" x14ac:dyDescent="0.3">
      <c r="A5" t="s">
        <v>5</v>
      </c>
      <c r="B5">
        <v>111</v>
      </c>
      <c r="C5">
        <v>30.8</v>
      </c>
      <c r="D5">
        <f t="shared" si="1"/>
        <v>14</v>
      </c>
      <c r="E5">
        <f t="shared" si="2"/>
        <v>87</v>
      </c>
      <c r="F5" t="str">
        <f>VLOOKUP(B5,Athlete!A:B,2,FALSE)</f>
        <v>Herne Hill Harriers</v>
      </c>
    </row>
    <row r="6" spans="1:6" x14ac:dyDescent="0.3">
      <c r="A6" t="s">
        <v>5</v>
      </c>
      <c r="B6">
        <v>27</v>
      </c>
      <c r="C6">
        <v>26.5</v>
      </c>
      <c r="D6">
        <f t="shared" si="1"/>
        <v>3</v>
      </c>
      <c r="E6">
        <f t="shared" si="2"/>
        <v>98</v>
      </c>
      <c r="F6" t="str">
        <f>VLOOKUP(B6,Athlete!A:B,2,FALSE)</f>
        <v>Epsom and Ewell</v>
      </c>
    </row>
    <row r="7" spans="1:6" x14ac:dyDescent="0.3">
      <c r="A7" t="s">
        <v>5</v>
      </c>
      <c r="B7">
        <v>156</v>
      </c>
      <c r="C7">
        <v>26.7</v>
      </c>
      <c r="D7">
        <f t="shared" si="1"/>
        <v>4</v>
      </c>
      <c r="E7">
        <f t="shared" si="2"/>
        <v>97</v>
      </c>
      <c r="F7" t="str">
        <f>VLOOKUP(B7,Athlete!A:B,2,FALSE)</f>
        <v>Impact Athletic A</v>
      </c>
    </row>
    <row r="8" spans="1:6" x14ac:dyDescent="0.3">
      <c r="A8" t="s">
        <v>5</v>
      </c>
      <c r="B8">
        <v>73</v>
      </c>
      <c r="C8">
        <v>29.2</v>
      </c>
      <c r="D8">
        <f t="shared" si="1"/>
        <v>11</v>
      </c>
      <c r="E8">
        <f t="shared" si="2"/>
        <v>90</v>
      </c>
      <c r="F8" t="str">
        <f>VLOOKUP(B8,Athlete!A:B,2,FALSE)</f>
        <v>GGAC</v>
      </c>
    </row>
    <row r="9" spans="1:6" x14ac:dyDescent="0.3">
      <c r="A9" t="s">
        <v>5</v>
      </c>
      <c r="B9">
        <v>174</v>
      </c>
      <c r="C9">
        <v>29.3</v>
      </c>
      <c r="D9">
        <f t="shared" si="1"/>
        <v>12</v>
      </c>
      <c r="E9">
        <f t="shared" si="2"/>
        <v>89</v>
      </c>
      <c r="F9" t="str">
        <f>VLOOKUP(B9,Athlete!A:B,2,FALSE)</f>
        <v>Kingston &amp; Poly A</v>
      </c>
    </row>
    <row r="10" spans="1:6" x14ac:dyDescent="0.3">
      <c r="A10" t="s">
        <v>5</v>
      </c>
      <c r="B10">
        <v>159</v>
      </c>
      <c r="C10">
        <v>26.8</v>
      </c>
      <c r="D10">
        <f t="shared" si="1"/>
        <v>5</v>
      </c>
      <c r="E10">
        <f t="shared" si="2"/>
        <v>96</v>
      </c>
      <c r="F10" t="str">
        <f>VLOOKUP(B10,Athlete!A:B,2,FALSE)</f>
        <v>Impact Athletic A</v>
      </c>
    </row>
    <row r="11" spans="1:6" x14ac:dyDescent="0.3">
      <c r="A11" t="s">
        <v>5</v>
      </c>
      <c r="B11">
        <v>173</v>
      </c>
      <c r="C11">
        <v>28</v>
      </c>
      <c r="D11">
        <f t="shared" si="1"/>
        <v>7</v>
      </c>
      <c r="E11">
        <f t="shared" si="2"/>
        <v>94</v>
      </c>
      <c r="F11" t="str">
        <f>VLOOKUP(B11,Athlete!A:B,2,FALSE)</f>
        <v>Kingston &amp; Poly A</v>
      </c>
    </row>
    <row r="12" spans="1:6" x14ac:dyDescent="0.3">
      <c r="A12" t="s">
        <v>5</v>
      </c>
      <c r="B12">
        <v>71</v>
      </c>
      <c r="C12">
        <v>28.9</v>
      </c>
      <c r="D12">
        <f t="shared" si="1"/>
        <v>10</v>
      </c>
      <c r="E12">
        <f t="shared" si="2"/>
        <v>91</v>
      </c>
      <c r="F12" t="str">
        <f>VLOOKUP(B12,Athlete!A:B,2,FALSE)</f>
        <v>GGAC</v>
      </c>
    </row>
    <row r="13" spans="1:6" x14ac:dyDescent="0.3">
      <c r="A13" t="s">
        <v>5</v>
      </c>
      <c r="B13">
        <v>129</v>
      </c>
      <c r="C13">
        <v>27.1</v>
      </c>
      <c r="D13">
        <f t="shared" si="1"/>
        <v>6</v>
      </c>
      <c r="E13">
        <f t="shared" si="2"/>
        <v>95</v>
      </c>
      <c r="F13" t="str">
        <f>VLOOKUP(B13,Athlete!A:B,2,FALSE)</f>
        <v>Herne Hill Harriers</v>
      </c>
    </row>
    <row r="14" spans="1:6" x14ac:dyDescent="0.3">
      <c r="A14" t="s">
        <v>5</v>
      </c>
      <c r="B14">
        <v>37</v>
      </c>
      <c r="C14">
        <v>28.4</v>
      </c>
      <c r="D14">
        <f t="shared" si="1"/>
        <v>9</v>
      </c>
      <c r="E14">
        <f t="shared" si="2"/>
        <v>92</v>
      </c>
      <c r="F14" t="str">
        <f>VLOOKUP(B14,Athlete!A:B,2,FALSE)</f>
        <v>Epsom and Ewell</v>
      </c>
    </row>
    <row r="15" spans="1:6" x14ac:dyDescent="0.3">
      <c r="A15" t="s">
        <v>5</v>
      </c>
      <c r="B15">
        <v>161</v>
      </c>
      <c r="C15">
        <v>29.3</v>
      </c>
      <c r="D15">
        <f t="shared" si="1"/>
        <v>12</v>
      </c>
      <c r="E15">
        <f t="shared" si="2"/>
        <v>89</v>
      </c>
      <c r="F15" t="str">
        <f>VLOOKUP(B15,Athlete!A:B,2,FALSE)</f>
        <v>Impact Athletic B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802-EE71-4942-9327-2F618A22C368}">
  <dimension ref="A1:F10"/>
  <sheetViews>
    <sheetView zoomScaleNormal="100"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6</v>
      </c>
      <c r="B2">
        <v>157</v>
      </c>
      <c r="C2" s="8">
        <v>56.2</v>
      </c>
      <c r="D2">
        <f>ROUNDDOWN(RANK(C2,$C$2:$C$84,1),0)</f>
        <v>1</v>
      </c>
      <c r="E2">
        <f t="shared" ref="E2:E3" si="0">101-D2</f>
        <v>100</v>
      </c>
      <c r="F2" t="str">
        <f>VLOOKUP(B2,Athlete!A:B,2,FALSE)</f>
        <v>Impact Athletic A</v>
      </c>
    </row>
    <row r="3" spans="1:6" x14ac:dyDescent="0.3">
      <c r="A3" t="s">
        <v>6</v>
      </c>
      <c r="B3">
        <v>74</v>
      </c>
      <c r="C3" s="8">
        <v>56.4</v>
      </c>
      <c r="D3">
        <f>ROUNDDOWN(RANK(C3,$C$2:$C$84,1),0)</f>
        <v>2</v>
      </c>
      <c r="E3">
        <f t="shared" si="0"/>
        <v>99</v>
      </c>
      <c r="F3" t="str">
        <f>VLOOKUP(B3,Athlete!A:B,2,FALSE)</f>
        <v>GGAC</v>
      </c>
    </row>
    <row r="4" spans="1:6" x14ac:dyDescent="0.3">
      <c r="A4" t="s">
        <v>6</v>
      </c>
      <c r="B4">
        <v>31</v>
      </c>
      <c r="C4">
        <v>61.2</v>
      </c>
      <c r="D4">
        <f t="shared" ref="D4:D10" si="1">ROUNDDOWN(RANK(C4,$C$2:$C$84,1),0)</f>
        <v>8</v>
      </c>
      <c r="E4">
        <f t="shared" ref="E4:E10" si="2">101-D4</f>
        <v>93</v>
      </c>
      <c r="F4" t="str">
        <f>VLOOKUP(B4,Athlete!A:B,2,FALSE)</f>
        <v>Epsom and Ewell</v>
      </c>
    </row>
    <row r="5" spans="1:6" x14ac:dyDescent="0.3">
      <c r="A5" t="s">
        <v>6</v>
      </c>
      <c r="B5">
        <v>155</v>
      </c>
      <c r="C5">
        <v>56.7</v>
      </c>
      <c r="D5">
        <f t="shared" si="1"/>
        <v>3</v>
      </c>
      <c r="E5">
        <f t="shared" si="2"/>
        <v>98</v>
      </c>
      <c r="F5" t="str">
        <f>VLOOKUP(B5,Athlete!A:B,2,FALSE)</f>
        <v>Impact Athletic A</v>
      </c>
    </row>
    <row r="6" spans="1:6" x14ac:dyDescent="0.3">
      <c r="A6" t="s">
        <v>6</v>
      </c>
      <c r="B6">
        <v>28</v>
      </c>
      <c r="C6">
        <v>57.4</v>
      </c>
      <c r="D6">
        <f t="shared" si="1"/>
        <v>4</v>
      </c>
      <c r="E6">
        <f t="shared" si="2"/>
        <v>97</v>
      </c>
      <c r="F6" t="str">
        <f>VLOOKUP(B6,Athlete!A:B,2,FALSE)</f>
        <v>Epsom and Ewell</v>
      </c>
    </row>
    <row r="7" spans="1:6" x14ac:dyDescent="0.3">
      <c r="A7" t="s">
        <v>6</v>
      </c>
      <c r="B7">
        <v>72</v>
      </c>
      <c r="C7">
        <v>59.2</v>
      </c>
      <c r="D7">
        <f t="shared" si="1"/>
        <v>6</v>
      </c>
      <c r="E7">
        <f t="shared" si="2"/>
        <v>95</v>
      </c>
      <c r="F7" t="str">
        <f>VLOOKUP(B7,Athlete!A:B,2,FALSE)</f>
        <v>GGAC</v>
      </c>
    </row>
    <row r="8" spans="1:6" x14ac:dyDescent="0.3">
      <c r="A8" t="s">
        <v>6</v>
      </c>
      <c r="B8">
        <v>160</v>
      </c>
      <c r="C8">
        <v>58</v>
      </c>
      <c r="D8">
        <f t="shared" si="1"/>
        <v>5</v>
      </c>
      <c r="E8">
        <f t="shared" si="2"/>
        <v>96</v>
      </c>
      <c r="F8" t="str">
        <f>VLOOKUP(B8,Athlete!A:B,2,FALSE)</f>
        <v>Impact Athletic A</v>
      </c>
    </row>
    <row r="9" spans="1:6" x14ac:dyDescent="0.3">
      <c r="A9" t="s">
        <v>6</v>
      </c>
      <c r="B9">
        <v>30</v>
      </c>
      <c r="C9">
        <v>59.7</v>
      </c>
      <c r="D9">
        <f t="shared" si="1"/>
        <v>7</v>
      </c>
      <c r="E9">
        <f t="shared" si="2"/>
        <v>94</v>
      </c>
      <c r="F9" t="str">
        <f>VLOOKUP(B9,Athlete!A:B,2,FALSE)</f>
        <v>Epsom and Ewell</v>
      </c>
    </row>
    <row r="10" spans="1:6" x14ac:dyDescent="0.3">
      <c r="A10" t="s">
        <v>6</v>
      </c>
      <c r="B10">
        <v>70</v>
      </c>
      <c r="C10">
        <v>65</v>
      </c>
      <c r="D10">
        <f t="shared" si="1"/>
        <v>9</v>
      </c>
      <c r="E10">
        <f t="shared" si="2"/>
        <v>92</v>
      </c>
      <c r="F10" t="str">
        <f>VLOOKUP(B10,Athlete!A:B,2,FALSE)</f>
        <v>GGAC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B7D6-7C96-4A8B-90CE-F0CC71D7DCD6}">
  <dimension ref="A1:F3"/>
  <sheetViews>
    <sheetView zoomScaleNormal="100"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21.332031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7</v>
      </c>
      <c r="D2" t="e">
        <f>ROUNDDOWN(RANK(C2,$C$2:$C$87,1),0)</f>
        <v>#N/A</v>
      </c>
      <c r="E2" t="e">
        <f t="shared" ref="E2:E3" si="0">101-D2</f>
        <v>#N/A</v>
      </c>
      <c r="F2" t="e">
        <f>VLOOKUP(B2,Athlete!A:B,2,FALSE)</f>
        <v>#N/A</v>
      </c>
    </row>
    <row r="3" spans="1:6" x14ac:dyDescent="0.3">
      <c r="A3" t="s">
        <v>7</v>
      </c>
      <c r="D3" t="e">
        <f>ROUNDDOWN(RANK(C3,$C$2:$C$87,1),0)</f>
        <v>#N/A</v>
      </c>
      <c r="E3" t="e">
        <f t="shared" si="0"/>
        <v>#N/A</v>
      </c>
      <c r="F3" t="e">
        <f>VLOOKUP(B3,Athlete!A:B,2,FALSE)</f>
        <v>#N/A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E04D-A540-41C6-B8E4-6CAAE292515E}">
  <dimension ref="A1:F3"/>
  <sheetViews>
    <sheetView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17</v>
      </c>
      <c r="D2" t="e">
        <f>ROUNDDOWN(_xlfn.RANK.AVG(C2,$C$2:$C$100,0),0)</f>
        <v>#N/A</v>
      </c>
      <c r="E2" t="e">
        <f>101-D2</f>
        <v>#N/A</v>
      </c>
      <c r="F2" t="e">
        <f>VLOOKUP(B2,Athlete!A:B,2,FALSE)</f>
        <v>#N/A</v>
      </c>
    </row>
    <row r="3" spans="1:6" x14ac:dyDescent="0.3">
      <c r="A3" t="s">
        <v>17</v>
      </c>
      <c r="D3" t="e">
        <f>ROUNDDOWN(_xlfn.RANK.AVG(C3,$C$2:$C$100,0),0)</f>
        <v>#N/A</v>
      </c>
      <c r="E3" t="e">
        <f t="shared" ref="E3" si="0">101-D3</f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0C15-16A0-4200-972B-0718E20AA630}">
  <dimension ref="A1:F14"/>
  <sheetViews>
    <sheetView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21.7773437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18</v>
      </c>
      <c r="B2">
        <v>74</v>
      </c>
      <c r="C2">
        <v>82</v>
      </c>
      <c r="D2">
        <f>ROUNDDOWN(_xlfn.RANK.AVG(C2,$C$2:$C$100,0),0)</f>
        <v>4</v>
      </c>
      <c r="E2">
        <f>101-D2</f>
        <v>97</v>
      </c>
      <c r="F2" t="str">
        <f>VLOOKUP(B2,Athlete!A:B,2,FALSE)</f>
        <v>GGAC</v>
      </c>
    </row>
    <row r="3" spans="1:6" x14ac:dyDescent="0.3">
      <c r="A3" t="s">
        <v>18</v>
      </c>
      <c r="B3">
        <v>69</v>
      </c>
      <c r="C3">
        <v>77</v>
      </c>
      <c r="D3">
        <f>ROUNDDOWN(_xlfn.RANK.AVG(C3,$C$2:$C$100,0),0)</f>
        <v>7</v>
      </c>
      <c r="E3">
        <f t="shared" ref="E3" si="0">101-D3</f>
        <v>94</v>
      </c>
      <c r="F3" t="str">
        <f>VLOOKUP(B3,Athlete!A:B,2,FALSE)</f>
        <v>GGAC</v>
      </c>
    </row>
    <row r="4" spans="1:6" x14ac:dyDescent="0.3">
      <c r="A4" t="s">
        <v>18</v>
      </c>
      <c r="B4">
        <v>72</v>
      </c>
      <c r="C4">
        <v>80</v>
      </c>
      <c r="D4">
        <f t="shared" ref="D4:D14" si="1">ROUNDDOWN(_xlfn.RANK.AVG(C4,$C$2:$C$100,0),0)</f>
        <v>5</v>
      </c>
      <c r="E4">
        <f t="shared" ref="E4:E14" si="2">101-D4</f>
        <v>96</v>
      </c>
      <c r="F4" t="str">
        <f>VLOOKUP(B4,Athlete!A:B,2,FALSE)</f>
        <v>GGAC</v>
      </c>
    </row>
    <row r="5" spans="1:6" x14ac:dyDescent="0.3">
      <c r="A5" t="s">
        <v>18</v>
      </c>
      <c r="B5">
        <v>173</v>
      </c>
      <c r="C5">
        <v>62</v>
      </c>
      <c r="D5">
        <f t="shared" si="1"/>
        <v>12</v>
      </c>
      <c r="E5">
        <f t="shared" si="2"/>
        <v>89</v>
      </c>
      <c r="F5" t="str">
        <f>VLOOKUP(B5,Athlete!A:B,2,FALSE)</f>
        <v>Kingston &amp; Poly A</v>
      </c>
    </row>
    <row r="6" spans="1:6" x14ac:dyDescent="0.3">
      <c r="A6" t="s">
        <v>18</v>
      </c>
      <c r="B6">
        <v>174</v>
      </c>
      <c r="C6">
        <v>66</v>
      </c>
      <c r="D6">
        <f t="shared" si="1"/>
        <v>9</v>
      </c>
      <c r="E6">
        <f t="shared" si="2"/>
        <v>92</v>
      </c>
      <c r="F6" t="str">
        <f>VLOOKUP(B6,Athlete!A:B,2,FALSE)</f>
        <v>Kingston &amp; Poly A</v>
      </c>
    </row>
    <row r="7" spans="1:6" x14ac:dyDescent="0.3">
      <c r="A7" t="s">
        <v>18</v>
      </c>
      <c r="B7">
        <v>29</v>
      </c>
      <c r="C7">
        <v>64</v>
      </c>
      <c r="D7">
        <f t="shared" si="1"/>
        <v>10</v>
      </c>
      <c r="E7">
        <f t="shared" si="2"/>
        <v>91</v>
      </c>
      <c r="F7" t="str">
        <f>VLOOKUP(B7,Athlete!A:B,2,FALSE)</f>
        <v>Epsom and Ewell</v>
      </c>
    </row>
    <row r="8" spans="1:6" x14ac:dyDescent="0.3">
      <c r="A8" t="s">
        <v>18</v>
      </c>
      <c r="B8">
        <v>37</v>
      </c>
      <c r="C8">
        <v>55</v>
      </c>
      <c r="D8">
        <f t="shared" si="1"/>
        <v>13</v>
      </c>
      <c r="E8">
        <f t="shared" si="2"/>
        <v>88</v>
      </c>
      <c r="F8" t="str">
        <f>VLOOKUP(B8,Athlete!A:B,2,FALSE)</f>
        <v>Epsom and Ewell</v>
      </c>
    </row>
    <row r="9" spans="1:6" x14ac:dyDescent="0.3">
      <c r="A9" t="s">
        <v>18</v>
      </c>
      <c r="B9">
        <v>31</v>
      </c>
      <c r="C9">
        <v>72</v>
      </c>
      <c r="D9">
        <f t="shared" si="1"/>
        <v>8</v>
      </c>
      <c r="E9">
        <f t="shared" si="2"/>
        <v>93</v>
      </c>
      <c r="F9" t="str">
        <f>VLOOKUP(B9,Athlete!A:B,2,FALSE)</f>
        <v>Epsom and Ewell</v>
      </c>
    </row>
    <row r="10" spans="1:6" x14ac:dyDescent="0.3">
      <c r="A10" t="s">
        <v>18</v>
      </c>
      <c r="B10">
        <v>161</v>
      </c>
      <c r="C10">
        <v>64</v>
      </c>
      <c r="D10">
        <f t="shared" si="1"/>
        <v>10</v>
      </c>
      <c r="E10">
        <f t="shared" si="2"/>
        <v>91</v>
      </c>
      <c r="F10" t="str">
        <f>VLOOKUP(B10,Athlete!A:B,2,FALSE)</f>
        <v>Impact Athletic B</v>
      </c>
    </row>
    <row r="11" spans="1:6" x14ac:dyDescent="0.3">
      <c r="A11" t="s">
        <v>18</v>
      </c>
      <c r="B11">
        <v>157</v>
      </c>
      <c r="C11">
        <v>87</v>
      </c>
      <c r="D11">
        <f t="shared" si="1"/>
        <v>2</v>
      </c>
      <c r="E11">
        <f t="shared" si="2"/>
        <v>99</v>
      </c>
      <c r="F11" t="str">
        <f>VLOOKUP(B11,Athlete!A:B,2,FALSE)</f>
        <v>Impact Athletic A</v>
      </c>
    </row>
    <row r="12" spans="1:6" x14ac:dyDescent="0.3">
      <c r="A12" t="s">
        <v>18</v>
      </c>
      <c r="B12">
        <v>160</v>
      </c>
      <c r="C12">
        <v>90</v>
      </c>
      <c r="D12">
        <f t="shared" si="1"/>
        <v>1</v>
      </c>
      <c r="E12">
        <f t="shared" si="2"/>
        <v>100</v>
      </c>
      <c r="F12" t="str">
        <f>VLOOKUP(B12,Athlete!A:B,2,FALSE)</f>
        <v>Impact Athletic A</v>
      </c>
    </row>
    <row r="13" spans="1:6" x14ac:dyDescent="0.3">
      <c r="A13" t="s">
        <v>18</v>
      </c>
      <c r="B13">
        <v>155</v>
      </c>
      <c r="C13">
        <v>87</v>
      </c>
      <c r="D13">
        <f t="shared" si="1"/>
        <v>2</v>
      </c>
      <c r="E13">
        <f t="shared" si="2"/>
        <v>99</v>
      </c>
      <c r="F13" t="str">
        <f>VLOOKUP(B13,Athlete!A:B,2,FALSE)</f>
        <v>Impact Athletic A</v>
      </c>
    </row>
    <row r="14" spans="1:6" x14ac:dyDescent="0.3">
      <c r="A14" t="s">
        <v>18</v>
      </c>
      <c r="B14">
        <v>129</v>
      </c>
      <c r="C14">
        <v>79</v>
      </c>
      <c r="D14">
        <f t="shared" si="1"/>
        <v>6</v>
      </c>
      <c r="E14">
        <f t="shared" si="2"/>
        <v>95</v>
      </c>
      <c r="F14" t="str">
        <f>VLOOKUP(B14,Athlete!A:B,2,FALSE)</f>
        <v>Herne Hill Harriers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76F-21D9-42A2-A6AD-2A074F26711A}">
  <dimension ref="A1:F14"/>
  <sheetViews>
    <sheetView workbookViewId="0">
      <selection activeCell="A2" sqref="A2:A9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19</v>
      </c>
      <c r="B2">
        <v>174</v>
      </c>
      <c r="C2">
        <v>1.78</v>
      </c>
      <c r="D2">
        <f>ROUNDDOWN(_xlfn.RANK.AVG(C2,$C$2:$C$82,0),0)</f>
        <v>12</v>
      </c>
      <c r="E2">
        <f t="shared" ref="E2:E3" si="0">101-D2</f>
        <v>89</v>
      </c>
      <c r="F2" t="str">
        <f>VLOOKUP(B2,Athlete!A:B,2,FALSE)</f>
        <v>Kingston &amp; Poly A</v>
      </c>
    </row>
    <row r="3" spans="1:6" x14ac:dyDescent="0.3">
      <c r="A3" t="s">
        <v>19</v>
      </c>
      <c r="B3">
        <v>173</v>
      </c>
      <c r="C3">
        <v>1.98</v>
      </c>
      <c r="D3">
        <f>ROUNDDOWN(_xlfn.RANK.AVG(C3,$C$2:$C$82,0),0)</f>
        <v>8</v>
      </c>
      <c r="E3">
        <f t="shared" si="0"/>
        <v>93</v>
      </c>
      <c r="F3" t="str">
        <f>VLOOKUP(B3,Athlete!A:B,2,FALSE)</f>
        <v>Kingston &amp; Poly A</v>
      </c>
    </row>
    <row r="4" spans="1:6" x14ac:dyDescent="0.3">
      <c r="A4" t="s">
        <v>19</v>
      </c>
      <c r="B4">
        <v>161</v>
      </c>
      <c r="C4">
        <v>1.85</v>
      </c>
      <c r="D4">
        <f t="shared" ref="D4:D14" si="1">ROUNDDOWN(_xlfn.RANK.AVG(C4,$C$2:$C$82,0),0)</f>
        <v>11</v>
      </c>
      <c r="E4">
        <f t="shared" ref="E4:E14" si="2">101-D4</f>
        <v>90</v>
      </c>
      <c r="F4" t="str">
        <f>VLOOKUP(B4,Athlete!A:B,2,FALSE)</f>
        <v>Impact Athletic B</v>
      </c>
    </row>
    <row r="5" spans="1:6" x14ac:dyDescent="0.3">
      <c r="A5" t="s">
        <v>19</v>
      </c>
      <c r="B5">
        <v>29</v>
      </c>
      <c r="C5">
        <v>2.1800000000000002</v>
      </c>
      <c r="D5">
        <f t="shared" si="1"/>
        <v>3</v>
      </c>
      <c r="E5">
        <f t="shared" si="2"/>
        <v>98</v>
      </c>
      <c r="F5" t="str">
        <f>VLOOKUP(B5,Athlete!A:B,2,FALSE)</f>
        <v>Epsom and Ewell</v>
      </c>
    </row>
    <row r="6" spans="1:6" x14ac:dyDescent="0.3">
      <c r="A6" t="s">
        <v>19</v>
      </c>
      <c r="B6">
        <v>27</v>
      </c>
      <c r="C6">
        <v>1.9</v>
      </c>
      <c r="D6">
        <f t="shared" si="1"/>
        <v>10</v>
      </c>
      <c r="E6">
        <f t="shared" si="2"/>
        <v>91</v>
      </c>
      <c r="F6" t="str">
        <f>VLOOKUP(B6,Athlete!A:B,2,FALSE)</f>
        <v>Epsom and Ewell</v>
      </c>
    </row>
    <row r="7" spans="1:6" x14ac:dyDescent="0.3">
      <c r="A7" t="s">
        <v>19</v>
      </c>
      <c r="B7">
        <v>28</v>
      </c>
      <c r="C7">
        <v>1.97</v>
      </c>
      <c r="D7">
        <f t="shared" si="1"/>
        <v>9</v>
      </c>
      <c r="E7">
        <f t="shared" si="2"/>
        <v>92</v>
      </c>
      <c r="F7" t="str">
        <f>VLOOKUP(B7,Athlete!A:B,2,FALSE)</f>
        <v>Epsom and Ewell</v>
      </c>
    </row>
    <row r="8" spans="1:6" x14ac:dyDescent="0.3">
      <c r="A8" t="s">
        <v>19</v>
      </c>
      <c r="B8">
        <v>156</v>
      </c>
      <c r="C8">
        <v>2.16</v>
      </c>
      <c r="D8">
        <f t="shared" si="1"/>
        <v>4</v>
      </c>
      <c r="E8">
        <f t="shared" si="2"/>
        <v>97</v>
      </c>
      <c r="F8" t="str">
        <f>VLOOKUP(B8,Athlete!A:B,2,FALSE)</f>
        <v>Impact Athletic A</v>
      </c>
    </row>
    <row r="9" spans="1:6" x14ac:dyDescent="0.3">
      <c r="A9" t="s">
        <v>19</v>
      </c>
      <c r="B9">
        <v>155</v>
      </c>
      <c r="C9">
        <v>2.23</v>
      </c>
      <c r="D9">
        <f t="shared" si="1"/>
        <v>2</v>
      </c>
      <c r="E9">
        <f t="shared" si="2"/>
        <v>99</v>
      </c>
      <c r="F9" t="str">
        <f>VLOOKUP(B9,Athlete!A:B,2,FALSE)</f>
        <v>Impact Athletic A</v>
      </c>
    </row>
    <row r="10" spans="1:6" x14ac:dyDescent="0.3">
      <c r="A10" t="s">
        <v>19</v>
      </c>
      <c r="B10">
        <v>157</v>
      </c>
      <c r="C10">
        <v>2.04</v>
      </c>
      <c r="D10">
        <f t="shared" si="1"/>
        <v>6</v>
      </c>
      <c r="E10">
        <f t="shared" si="2"/>
        <v>95</v>
      </c>
      <c r="F10" t="str">
        <f>VLOOKUP(B10,Athlete!A:B,2,FALSE)</f>
        <v>Impact Athletic A</v>
      </c>
    </row>
    <row r="11" spans="1:6" x14ac:dyDescent="0.3">
      <c r="A11" t="s">
        <v>19</v>
      </c>
      <c r="B11">
        <v>72</v>
      </c>
      <c r="C11">
        <v>2.02</v>
      </c>
      <c r="D11">
        <f t="shared" si="1"/>
        <v>7</v>
      </c>
      <c r="E11">
        <f t="shared" si="2"/>
        <v>94</v>
      </c>
      <c r="F11" t="str">
        <f>VLOOKUP(B11,Athlete!A:B,2,FALSE)</f>
        <v>GGAC</v>
      </c>
    </row>
    <row r="12" spans="1:6" x14ac:dyDescent="0.3">
      <c r="A12" t="s">
        <v>19</v>
      </c>
      <c r="B12">
        <v>70</v>
      </c>
      <c r="C12">
        <v>1.67</v>
      </c>
      <c r="D12">
        <f t="shared" si="1"/>
        <v>13</v>
      </c>
      <c r="E12">
        <f t="shared" si="2"/>
        <v>88</v>
      </c>
      <c r="F12" t="str">
        <f>VLOOKUP(B12,Athlete!A:B,2,FALSE)</f>
        <v>GGAC</v>
      </c>
    </row>
    <row r="13" spans="1:6" x14ac:dyDescent="0.3">
      <c r="A13" t="s">
        <v>19</v>
      </c>
      <c r="B13">
        <v>74</v>
      </c>
      <c r="C13">
        <v>2.1</v>
      </c>
      <c r="D13">
        <f t="shared" si="1"/>
        <v>5</v>
      </c>
      <c r="E13">
        <f t="shared" si="2"/>
        <v>96</v>
      </c>
      <c r="F13" t="str">
        <f>VLOOKUP(B13,Athlete!A:B,2,FALSE)</f>
        <v>GGAC</v>
      </c>
    </row>
    <row r="14" spans="1:6" x14ac:dyDescent="0.3">
      <c r="A14" t="s">
        <v>19</v>
      </c>
      <c r="B14">
        <v>129</v>
      </c>
      <c r="C14">
        <v>2.3199999999999998</v>
      </c>
      <c r="D14">
        <f t="shared" si="1"/>
        <v>1</v>
      </c>
      <c r="E14">
        <f t="shared" si="2"/>
        <v>100</v>
      </c>
      <c r="F14" t="str">
        <f>VLOOKUP(B14,Athlete!A:B,2,FALSE)</f>
        <v>Herne Hill Harriers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Club</vt:lpstr>
      <vt:lpstr>Athlete</vt:lpstr>
      <vt:lpstr>Event</vt:lpstr>
      <vt:lpstr>2LAP</vt:lpstr>
      <vt:lpstr>4LAP</vt:lpstr>
      <vt:lpstr>6LAP</vt:lpstr>
      <vt:lpstr>TJ</vt:lpstr>
      <vt:lpstr>SB</vt:lpstr>
      <vt:lpstr>LJ</vt:lpstr>
      <vt:lpstr>SHOT</vt:lpstr>
      <vt:lpstr>VJ</vt:lpstr>
      <vt:lpstr>PAAR</vt:lpstr>
      <vt:lpstr>4X2LAP</vt:lpstr>
      <vt:lpstr>OBSTACLE</vt:lpstr>
      <vt:lpstr>Club Results</vt:lpstr>
      <vt:lpstr>Athlete Scores</vt:lpstr>
      <vt:lpstr>Athlete Results</vt:lpstr>
      <vt:lpstr>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Andrews</dc:creator>
  <cp:lastModifiedBy>Paul Andrews</cp:lastModifiedBy>
  <cp:lastPrinted>2020-04-21T14:04:46Z</cp:lastPrinted>
  <dcterms:created xsi:type="dcterms:W3CDTF">2020-02-01T13:13:33Z</dcterms:created>
  <dcterms:modified xsi:type="dcterms:W3CDTF">2025-10-31T20:28:44Z</dcterms:modified>
</cp:coreProperties>
</file>